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0" yWindow="120" windowWidth="5580" windowHeight="6150" tabRatio="992" activeTab="4"/>
  </bookViews>
  <sheets>
    <sheet name="Instructions" sheetId="1" r:id="rId1"/>
    <sheet name="P &amp; L and Balance Sheets" sheetId="2" r:id="rId2"/>
    <sheet name="Cash Flow Statement" sheetId="3" r:id="rId3"/>
    <sheet name="Formula Sheet" sheetId="4" r:id="rId4"/>
    <sheet name="Ratios - Using Single Figures" sheetId="5" r:id="rId5"/>
    <sheet name="Template - Using Single figures" sheetId="6" r:id="rId6"/>
  </sheets>
  <definedNames>
    <definedName name="_xlnm.Print_Area" localSheetId="2">'Cash Flow Statement'!$A$1:$J$50</definedName>
    <definedName name="_xlnm.Print_Area" localSheetId="3">'Formula Sheet'!$A$1:$I$131</definedName>
    <definedName name="_xlnm.Print_Area" localSheetId="1">'P &amp; L and Balance Sheets'!$A$1:$K$65</definedName>
    <definedName name="_xlnm.Print_Area" localSheetId="4">'Ratios - Using Single Figures'!$A$4:$G$207</definedName>
    <definedName name="_xlnm.Print_Titles" localSheetId="3">'Formula Sheet'!$1:$1</definedName>
  </definedNames>
  <calcPr fullCalcOnLoad="1"/>
</workbook>
</file>

<file path=xl/sharedStrings.xml><?xml version="1.0" encoding="utf-8"?>
<sst xmlns="http://schemas.openxmlformats.org/spreadsheetml/2006/main" count="738" uniqueCount="285">
  <si>
    <t>Sales</t>
  </si>
  <si>
    <t>*</t>
  </si>
  <si>
    <t>Opening Stock</t>
  </si>
  <si>
    <t>Gross Profit</t>
  </si>
  <si>
    <t>Purchases</t>
  </si>
  <si>
    <t>Selling &amp; Administrative Expenses</t>
  </si>
  <si>
    <t>Depreciation Expense</t>
  </si>
  <si>
    <t>Closing Stock</t>
  </si>
  <si>
    <t>Cost of Goods Sold</t>
  </si>
  <si>
    <t>Interest Expense</t>
  </si>
  <si>
    <t>Earnings(Profit) before Taxes</t>
  </si>
  <si>
    <t>Net Income/Net Profit</t>
  </si>
  <si>
    <t>Preference dividends</t>
  </si>
  <si>
    <t>Ordinary dividends</t>
  </si>
  <si>
    <t>Retained earnings/profit</t>
  </si>
  <si>
    <t>ASSETS</t>
  </si>
  <si>
    <t>LIABILITIES &amp; EQUITY</t>
  </si>
  <si>
    <t>Current Assets</t>
  </si>
  <si>
    <t>Current Liabilities</t>
  </si>
  <si>
    <t>Cash</t>
  </si>
  <si>
    <t>Accounts Payable</t>
  </si>
  <si>
    <t>Accounts Receivable ( net)</t>
  </si>
  <si>
    <t>Notes Payable</t>
  </si>
  <si>
    <t>Inventory</t>
  </si>
  <si>
    <t>Accrued Expenses</t>
  </si>
  <si>
    <t>Marketable Securities</t>
  </si>
  <si>
    <t>Total Current Liabilities</t>
  </si>
  <si>
    <t>Prepaid Expenses</t>
  </si>
  <si>
    <t>Total Current Assets</t>
  </si>
  <si>
    <t>Long-term Liabilities &amp; Preferred Stock</t>
  </si>
  <si>
    <t>Bonds Payable</t>
  </si>
  <si>
    <t>Fixed Assets</t>
  </si>
  <si>
    <t>Preferred Stock</t>
  </si>
  <si>
    <t>Plant &amp; Equipment ( net)</t>
  </si>
  <si>
    <t>Total Long-term Liabilities &amp; Preferred Stock</t>
  </si>
  <si>
    <t>Common Stock Equity</t>
  </si>
  <si>
    <t>Common Stock (1 million shares@$1)</t>
  </si>
  <si>
    <t>Capital in Excess of Par/Share premium</t>
  </si>
  <si>
    <t>Retained Earnings</t>
  </si>
  <si>
    <t>Total Common Stock Equity</t>
  </si>
  <si>
    <t>Total Assets</t>
  </si>
  <si>
    <t>Total Liabilities, Preferred Stock &amp; Equity</t>
  </si>
  <si>
    <t>FINANCED BY</t>
  </si>
  <si>
    <t>Plant &amp; Equipment ( Cost)</t>
  </si>
  <si>
    <t>Share premium - Common Stock</t>
  </si>
  <si>
    <t>less Depreciaton</t>
  </si>
  <si>
    <t>Net</t>
  </si>
  <si>
    <t>Working Capital</t>
  </si>
  <si>
    <t>Net Assets</t>
  </si>
  <si>
    <t>Capital Employed</t>
  </si>
  <si>
    <t>Year ended</t>
  </si>
  <si>
    <t>Cash Flows from Operating Activities:</t>
  </si>
  <si>
    <t>Cash received from customers</t>
  </si>
  <si>
    <t>Cash payments to suppliers</t>
  </si>
  <si>
    <t>Miscellaneous cash expenses</t>
  </si>
  <si>
    <t>Interest paid</t>
  </si>
  <si>
    <t>Taxes paid</t>
  </si>
  <si>
    <t>Net cash provided by/(used in) operating activities</t>
  </si>
  <si>
    <t>Cash Flows from Investing Activities:</t>
  </si>
  <si>
    <t>Proceeds from sale of investments</t>
  </si>
  <si>
    <t>Purchase of fixed assets</t>
  </si>
  <si>
    <t>Net cash provided by/(used in) investing activities</t>
  </si>
  <si>
    <t>Cash Flows from Financing Activities:</t>
  </si>
  <si>
    <t>Proceeds of shares issued</t>
  </si>
  <si>
    <t>Proceeds from bonds issued</t>
  </si>
  <si>
    <t>Dividends paid</t>
  </si>
  <si>
    <t>Net cash provided by/(used in) financing activities</t>
  </si>
  <si>
    <t>Net increase/(decrease) in cash and cash equivalents</t>
  </si>
  <si>
    <t>Cash and cash equivalents at beginning of year</t>
  </si>
  <si>
    <t>Cash and cash equivalents at end of year</t>
  </si>
  <si>
    <t>NOTES TO THE CASH FLOW STATEMENT</t>
  </si>
  <si>
    <t>Reconciliation of net profit to net cash provided by/(used in) operating activities</t>
  </si>
  <si>
    <t>Net Profit after tax</t>
  </si>
  <si>
    <t>Non-cash items affecting net profit</t>
  </si>
  <si>
    <t>Depreciation and Amortization</t>
  </si>
  <si>
    <t>(Increase)/decrease in current assets</t>
  </si>
  <si>
    <t>Inventories</t>
  </si>
  <si>
    <t>Receivables</t>
  </si>
  <si>
    <t>Prepaid expenses</t>
  </si>
  <si>
    <t>Increase/(decrease) in current liabilities</t>
  </si>
  <si>
    <t>Accrued expenses</t>
  </si>
  <si>
    <t>Capital Reserves</t>
  </si>
  <si>
    <t>Revaluation Reserve</t>
  </si>
  <si>
    <t>Foreign Currency Reserve</t>
  </si>
  <si>
    <t>Other Reserves</t>
  </si>
  <si>
    <t>Sinking Fund</t>
  </si>
  <si>
    <t>Debentures</t>
  </si>
  <si>
    <t>Loans:</t>
  </si>
  <si>
    <t>Raw Materials</t>
  </si>
  <si>
    <t>Finished Goods</t>
  </si>
  <si>
    <t>Work in progress</t>
  </si>
  <si>
    <t>Interest Receivable</t>
  </si>
  <si>
    <t>Other Receivables</t>
  </si>
  <si>
    <t>Cash at Bank</t>
  </si>
  <si>
    <t>Cash on Hand</t>
  </si>
  <si>
    <t>Taxation Recoverable</t>
  </si>
  <si>
    <t>Other Payables</t>
  </si>
  <si>
    <t>Short-term Loans</t>
  </si>
  <si>
    <t>Interest Payable</t>
  </si>
  <si>
    <t>Taxation Payable</t>
  </si>
  <si>
    <t>Dividends Payable</t>
  </si>
  <si>
    <t>Provisions</t>
  </si>
  <si>
    <t>At Cost</t>
  </si>
  <si>
    <t>Intangible Assets(Net)</t>
  </si>
  <si>
    <t>Goodwill</t>
  </si>
  <si>
    <t>Research and Development</t>
  </si>
  <si>
    <t>Patents and Trade marks</t>
  </si>
  <si>
    <t>Inventory:</t>
  </si>
  <si>
    <t>Year 1</t>
  </si>
  <si>
    <t>Year 2</t>
  </si>
  <si>
    <t>Year 3</t>
  </si>
  <si>
    <t>Year 4</t>
  </si>
  <si>
    <t>Year 5</t>
  </si>
  <si>
    <t xml:space="preserve">Common Stock </t>
  </si>
  <si>
    <t>L/T Liabilities &amp; Preferred Stock</t>
  </si>
  <si>
    <t>Total L/T Liabilities &amp; Preferred Stock</t>
  </si>
  <si>
    <t>BALANCE SHEET</t>
  </si>
  <si>
    <t>INCOME STATEMENT</t>
  </si>
  <si>
    <t>Credit Purchases (Net)</t>
  </si>
  <si>
    <t>Credit Sales</t>
  </si>
  <si>
    <t>Credit Sales (Net)</t>
  </si>
  <si>
    <t>Cash Sales (Net)</t>
  </si>
  <si>
    <t>Opening Inventory</t>
  </si>
  <si>
    <t>Closing Inventory</t>
  </si>
  <si>
    <t>Cost of Goods Available</t>
  </si>
  <si>
    <t>Other Revenue</t>
  </si>
  <si>
    <t>Cash Purchases (Net)</t>
  </si>
  <si>
    <t>Earnings to Ordinary Shareholders</t>
  </si>
  <si>
    <t>Interest Revenue</t>
  </si>
  <si>
    <t>Amortization Expense</t>
  </si>
  <si>
    <t>Transfer to reserves:</t>
  </si>
  <si>
    <t xml:space="preserve">Cost of Goods Sold </t>
  </si>
  <si>
    <t>Taxes @</t>
  </si>
  <si>
    <r>
      <t>EBIT</t>
    </r>
    <r>
      <rPr>
        <sz val="10"/>
        <color indexed="12"/>
        <rFont val="Arial"/>
        <family val="2"/>
      </rPr>
      <t xml:space="preserve"> / Operating Profit</t>
    </r>
  </si>
  <si>
    <t>(A)</t>
  </si>
  <si>
    <t>(B)</t>
  </si>
  <si>
    <t>PROFITABILITY RATIOS</t>
  </si>
  <si>
    <t>ASSET MANAGEMENT/ACTIVITY RATIOS</t>
  </si>
  <si>
    <t>(in relation to sales)</t>
  </si>
  <si>
    <t>Profit after Tax</t>
  </si>
  <si>
    <t>=</t>
  </si>
  <si>
    <t>Average Debtors</t>
  </si>
  <si>
    <t>GROSS PROFIT RATIO</t>
  </si>
  <si>
    <t>COLLECTION PERIOD</t>
  </si>
  <si>
    <t>(days)</t>
  </si>
  <si>
    <t>Operating Profit</t>
  </si>
  <si>
    <t>Credit Purchases</t>
  </si>
  <si>
    <t xml:space="preserve">OPERATING PROFIT </t>
  </si>
  <si>
    <t>RATIO</t>
  </si>
  <si>
    <t>Average Creditors</t>
  </si>
  <si>
    <t xml:space="preserve"> (in relation to investment)</t>
  </si>
  <si>
    <t xml:space="preserve">PAYMENTS PERIOD </t>
  </si>
  <si>
    <t>Cost of Sales</t>
  </si>
  <si>
    <t xml:space="preserve">RETURN ON CAPITAL </t>
  </si>
  <si>
    <t>RETURN ON TOTAL</t>
  </si>
  <si>
    <t>(C)</t>
  </si>
  <si>
    <t>SHAREHOLDER'S FUNDS/MARKET VALUE RATIOS</t>
  </si>
  <si>
    <t>TOTAL ASSET TURNOVER</t>
  </si>
  <si>
    <t>Dividend per share</t>
  </si>
  <si>
    <t>Average Total Assets</t>
  </si>
  <si>
    <t>DIVIDEND YIELD</t>
  </si>
  <si>
    <t>Market Price per share</t>
  </si>
  <si>
    <t>EARNINGS PER SHARE</t>
  </si>
  <si>
    <t># of Ord. shares in issue</t>
  </si>
  <si>
    <t>DIVIDEND COVER</t>
  </si>
  <si>
    <t>Market price per share</t>
  </si>
  <si>
    <t>PRICE EARNINGS RATIO</t>
  </si>
  <si>
    <t>Earnings per share</t>
  </si>
  <si>
    <t>MARKET TO BOOK</t>
  </si>
  <si>
    <t>VALUE RATIO</t>
  </si>
  <si>
    <t>(D)</t>
  </si>
  <si>
    <t>DEBT RATIOS</t>
  </si>
  <si>
    <t>INTEREST COVER</t>
  </si>
  <si>
    <t>Interest chagres</t>
  </si>
  <si>
    <t xml:space="preserve">Net Cash Flow from </t>
  </si>
  <si>
    <t>Operating Activities +</t>
  </si>
  <si>
    <t xml:space="preserve">CASH FLOW INTEREST </t>
  </si>
  <si>
    <t>Interest Paid+Taxes Paid</t>
  </si>
  <si>
    <t>COVERAGE</t>
  </si>
  <si>
    <t>Interest Paid</t>
  </si>
  <si>
    <t xml:space="preserve">     Net Cash Flow from </t>
  </si>
  <si>
    <t xml:space="preserve">OPERATING CASH FLOW </t>
  </si>
  <si>
    <t>Operating Activities</t>
  </si>
  <si>
    <t>TO SALES</t>
  </si>
  <si>
    <t>TO NET PROFIT</t>
  </si>
  <si>
    <t>Long-Term Debt</t>
  </si>
  <si>
    <t>GEARING RATIO</t>
  </si>
  <si>
    <t>Total Debt</t>
  </si>
  <si>
    <t>DEBT TO EQUITY</t>
  </si>
  <si>
    <t>(E)</t>
  </si>
  <si>
    <t>CURRENT RATIO</t>
  </si>
  <si>
    <t>QUICK RATIO</t>
  </si>
  <si>
    <t xml:space="preserve">     Net Cash Flow from Operating Activities</t>
  </si>
  <si>
    <t>OPERATING CASH FLOW TO CURRENT LIABILITIES</t>
  </si>
  <si>
    <t xml:space="preserve">              Average Current Liabilities</t>
  </si>
  <si>
    <t>-------------------------------------</t>
  </si>
  <si>
    <t xml:space="preserve">Retained Earnings </t>
  </si>
  <si>
    <t>For the year</t>
  </si>
  <si>
    <t>Closing</t>
  </si>
  <si>
    <t>Opening</t>
  </si>
  <si>
    <t>Days in the year</t>
  </si>
  <si>
    <t xml:space="preserve">Average Debtors             X </t>
  </si>
  <si>
    <t xml:space="preserve"> </t>
  </si>
  <si>
    <t xml:space="preserve">Average Creditors           X </t>
  </si>
  <si>
    <t>INVENTORY TURNOVER</t>
  </si>
  <si>
    <t>INVENTORY PERIOD (days)</t>
  </si>
  <si>
    <t xml:space="preserve">Average Inventory           X   </t>
  </si>
  <si>
    <t>Year-end Market Price</t>
  </si>
  <si>
    <t>Average Inventory</t>
  </si>
  <si>
    <t># of Ordinary Shares</t>
  </si>
  <si>
    <t>CASH FLOW STATEMENT</t>
  </si>
  <si>
    <t>Depreciation</t>
  </si>
  <si>
    <t>Amortization</t>
  </si>
  <si>
    <t>Dividends payable</t>
  </si>
  <si>
    <t>Payroll</t>
  </si>
  <si>
    <t>Utilities</t>
  </si>
  <si>
    <t>Other expenses</t>
  </si>
  <si>
    <t>Common Equity</t>
  </si>
  <si>
    <t>NET PROFIT RATIO/</t>
  </si>
  <si>
    <t>PROFIT MARGIN</t>
  </si>
  <si>
    <t>EMPLOYED (ROCE)</t>
  </si>
  <si>
    <t>RETURN ON EQUITY (ROE)</t>
  </si>
  <si>
    <t>ASSETS (ROA)</t>
  </si>
  <si>
    <t>DEBTORS TURNOVER</t>
  </si>
  <si>
    <t>DAYS SALES OUTSTANDING /</t>
  </si>
  <si>
    <t>CREDITORS TURNOVER</t>
  </si>
  <si>
    <t>Profit after Tax - Pref. Div.</t>
  </si>
  <si>
    <t>Ordinary Dividends</t>
  </si>
  <si>
    <t>Current Assets - Stock</t>
  </si>
  <si>
    <t>Net Cash Flow from Operating Activities</t>
  </si>
  <si>
    <t>TIMES-INTEREST-EARNED /</t>
  </si>
  <si>
    <t>LIQUIDITY RATIOS</t>
  </si>
  <si>
    <t>Notes</t>
  </si>
  <si>
    <t xml:space="preserve">* Operating Profit  =  Profit before Interest and Taxes  </t>
  </si>
  <si>
    <t>** Common Equity  =  Ordinary Shares + All Reserves</t>
  </si>
  <si>
    <t xml:space="preserve">   or    Total Assets  - Total Debt </t>
  </si>
  <si>
    <r>
      <t>Note</t>
    </r>
    <r>
      <rPr>
        <i/>
        <sz val="9"/>
        <rFont val="Arial"/>
        <family val="2"/>
      </rPr>
      <t xml:space="preserve"> - Long-Term Debt includes Preference Shares because they belong to "outside'' owners who are given preference (to ordinary shareholders) along with debt holders when a company is liquidated. </t>
    </r>
  </si>
  <si>
    <t>***Capital Employed=Common Equity+Long-Term Debt</t>
  </si>
  <si>
    <t>or Total Assets - Short-Term Debt</t>
  </si>
  <si>
    <t>or Fixed Assets + Working Capital</t>
  </si>
  <si>
    <t>**** Book Value per share</t>
  </si>
  <si>
    <t>*** Capital Employed = Common Equity + Long-Term Debt</t>
  </si>
  <si>
    <t>Operating Profit*</t>
  </si>
  <si>
    <t>Common Equity**</t>
  </si>
  <si>
    <t>Capital Employed***</t>
  </si>
  <si>
    <t xml:space="preserve"> Capital Employed***</t>
  </si>
  <si>
    <t>Book value per share****</t>
  </si>
  <si>
    <t>Comon Equity**</t>
  </si>
  <si>
    <t>RATIOS - FORMULA SHEET - FOF</t>
  </si>
  <si>
    <t>DAYS SALES OUTSTANDING/</t>
  </si>
  <si>
    <t>Average Debtors X 360</t>
  </si>
  <si>
    <t>Average Creditors X 360</t>
  </si>
  <si>
    <t xml:space="preserve">RETURN ON EQUITY </t>
  </si>
  <si>
    <t>(ROE)</t>
  </si>
  <si>
    <t>STOCK TURNOVER</t>
  </si>
  <si>
    <t xml:space="preserve">Average Stock </t>
  </si>
  <si>
    <t xml:space="preserve">Average Stock X 360 </t>
  </si>
  <si>
    <t>STOCK PERIOD (days)</t>
  </si>
  <si>
    <t>Dividends per share</t>
  </si>
  <si>
    <t>TIMES-INTEREST-EARNED/</t>
  </si>
  <si>
    <t>DEBT RATIO/</t>
  </si>
  <si>
    <t>DEBT TO ASSET RATIO</t>
  </si>
  <si>
    <t xml:space="preserve">                                     LIQUIDITY RATIOS</t>
  </si>
  <si>
    <t>Attention Students:</t>
  </si>
  <si>
    <t>INCOME STATEMENT/PROFIT AND LOSS ACCOUNT FOR THE YEAR ENDED 2000</t>
  </si>
  <si>
    <t>Taxes</t>
  </si>
  <si>
    <t>Earnings available to Ordinary Shareholders</t>
  </si>
  <si>
    <t>Note - Market price per share @ 31/12/2000 = $20</t>
  </si>
  <si>
    <t>BALANCE SHEET AS AT DECEMBER 31, 2000 (Version A)</t>
  </si>
  <si>
    <t>Non Current Assets</t>
  </si>
  <si>
    <t>BALANCE SHEET AS AT DECEMBER 31, 2000 ( Version B)</t>
  </si>
  <si>
    <r>
      <t xml:space="preserve">Cost of Goods Sold </t>
    </r>
    <r>
      <rPr>
        <b/>
        <sz val="12"/>
        <rFont val="Arial"/>
        <family val="2"/>
      </rPr>
      <t>*</t>
    </r>
  </si>
  <si>
    <r>
      <t xml:space="preserve">Earnings Before Interest and Taxes </t>
    </r>
    <r>
      <rPr>
        <b/>
        <sz val="10"/>
        <rFont val="Arial"/>
        <family val="2"/>
      </rPr>
      <t>(EBIT</t>
    </r>
    <r>
      <rPr>
        <sz val="10"/>
        <rFont val="Arial"/>
        <family val="0"/>
      </rPr>
      <t>) / Operating Profit</t>
    </r>
  </si>
  <si>
    <t>STATEMENT OF CASH FLOWS (Direct Method)</t>
  </si>
  <si>
    <t>December 31, 2000</t>
  </si>
  <si>
    <r>
      <t xml:space="preserve">Click on each of the other tabs below (except the last one called "Template Using Single figures") to open the relevant spreadsheet. The print ranges have already been set, so all you have to do is just press "Print". </t>
    </r>
    <r>
      <rPr>
        <b/>
        <i/>
        <sz val="12"/>
        <rFont val="Arial"/>
        <family val="2"/>
      </rPr>
      <t xml:space="preserve"> Note</t>
    </r>
    <r>
      <rPr>
        <b/>
        <sz val="12"/>
        <rFont val="Arial"/>
        <family val="2"/>
      </rPr>
      <t xml:space="preserve"> - you need to have legal size paper ! ( i.e. 8 x 14 ).  </t>
    </r>
  </si>
  <si>
    <t>BASIC EARNING POWER</t>
  </si>
  <si>
    <t xml:space="preserve"> (BEP)</t>
  </si>
  <si>
    <t>Operating profit +</t>
  </si>
  <si>
    <t xml:space="preserve"> Depreciation +</t>
  </si>
  <si>
    <t>EBITDA</t>
  </si>
  <si>
    <t>Lease payments</t>
  </si>
  <si>
    <t>Coverage Ratio</t>
  </si>
  <si>
    <t>Interest + principal</t>
  </si>
  <si>
    <t>pmts + lease pmts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</si>
</sst>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_-* #,##0.0_-;\-* #,##0.0_-;_-* &quot;-&quot;??_-;_-@_-"/>
    <numFmt numFmtId="173" formatCode="_-* #,##0_-;\-* #,##0_-;_-* &quot;-&quot;??_-;_-@_-"/>
    <numFmt numFmtId="174" formatCode="0.00_ ;\-0.00\ "/>
    <numFmt numFmtId="175" formatCode="0.0_ ;\-0.0\ "/>
    <numFmt numFmtId="176" formatCode="0_ ;\-0\ "/>
    <numFmt numFmtId="177" formatCode="#,##0.00_ ;\-#,##0.00\ "/>
    <numFmt numFmtId="178" formatCode="\(#\)"/>
    <numFmt numFmtId="179" formatCode="mmmm\ d\,\ yyyy"/>
    <numFmt numFmtId="180" formatCode="#,##0\ ;\(#,##0\)"/>
    <numFmt numFmtId="181" formatCode="_-* #,##0.000_-;\-* #,##0.000_-;_-* &quot;-&quot;??_-;_-@_-"/>
    <numFmt numFmtId="182" formatCode="_-* #,##0.0000_-;\-* #,##0.0000_-;_-* &quot;-&quot;??_-;_-@_-"/>
    <numFmt numFmtId="183" formatCode="#,##0.0"/>
    <numFmt numFmtId="184" formatCode="0.0"/>
    <numFmt numFmtId="185" formatCode="#,##0.0\ ;\(#,##0.0\)"/>
    <numFmt numFmtId="186" formatCode="#,##0.00\ ;\(#,##0.00\)"/>
    <numFmt numFmtId="187" formatCode="#,##0.000\ ;\(#,##0.000\)"/>
    <numFmt numFmtId="188" formatCode="_-[$$-409]* #,##0.00_ ;_-[$$-409]* \-#,##0.00\ ;_-[$$-409]* &quot;-&quot;??_ ;_-@_ "/>
    <numFmt numFmtId="189" formatCode="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409]#,##0.00"/>
    <numFmt numFmtId="199" formatCode="[$$-409]#,##0.00_ ;\-[$$-409]#,##0.00\ "/>
    <numFmt numFmtId="200" formatCode="00000"/>
    <numFmt numFmtId="201" formatCode="##,#0_;\(#,##0\)"/>
    <numFmt numFmtId="202" formatCode="#,##0;\(#,##0\)"/>
  </numFmts>
  <fonts count="46">
    <font>
      <sz val="10"/>
      <name val="Arial"/>
      <family val="0"/>
    </font>
    <font>
      <b/>
      <u val="single"/>
      <sz val="10"/>
      <name val="Arial"/>
      <family val="2"/>
    </font>
    <font>
      <b/>
      <sz val="12"/>
      <name val="Arial"/>
      <family val="2"/>
    </font>
    <font>
      <sz val="8"/>
      <name val="Arial"/>
      <family val="2"/>
    </font>
    <font>
      <b/>
      <sz val="10"/>
      <name val="Arial"/>
      <family val="2"/>
    </font>
    <font>
      <i/>
      <sz val="10"/>
      <name val="Arial"/>
      <family val="2"/>
    </font>
    <font>
      <sz val="10"/>
      <name val="Arial Greek"/>
      <family val="2"/>
    </font>
    <font>
      <sz val="12"/>
      <name val="Arial"/>
      <family val="2"/>
    </font>
    <font>
      <b/>
      <sz val="10"/>
      <name val="Albertus Medium"/>
      <family val="2"/>
    </font>
    <font>
      <i/>
      <sz val="10"/>
      <name val="Albertus Medium"/>
      <family val="2"/>
    </font>
    <font>
      <sz val="10"/>
      <name val="Albertus Medium"/>
      <family val="2"/>
    </font>
    <font>
      <sz val="10"/>
      <color indexed="10"/>
      <name val="Arial"/>
      <family val="2"/>
    </font>
    <font>
      <b/>
      <sz val="12"/>
      <color indexed="10"/>
      <name val="Arial"/>
      <family val="2"/>
    </font>
    <font>
      <b/>
      <sz val="14"/>
      <name val="Arial"/>
      <family val="2"/>
    </font>
    <font>
      <b/>
      <u val="single"/>
      <sz val="12"/>
      <name val="Arial"/>
      <family val="2"/>
    </font>
    <font>
      <sz val="10"/>
      <color indexed="12"/>
      <name val="Arial"/>
      <family val="2"/>
    </font>
    <font>
      <b/>
      <sz val="10"/>
      <color indexed="12"/>
      <name val="Arial"/>
      <family val="2"/>
    </font>
    <font>
      <b/>
      <sz val="10"/>
      <color indexed="10"/>
      <name val="Arial"/>
      <family val="2"/>
    </font>
    <font>
      <i/>
      <sz val="10"/>
      <color indexed="10"/>
      <name val="Arial"/>
      <family val="2"/>
    </font>
    <font>
      <b/>
      <sz val="14"/>
      <color indexed="10"/>
      <name val="Arial"/>
      <family val="2"/>
    </font>
    <font>
      <b/>
      <sz val="14"/>
      <color indexed="12"/>
      <name val="Arial"/>
      <family val="2"/>
    </font>
    <font>
      <b/>
      <sz val="12"/>
      <color indexed="12"/>
      <name val="Arial"/>
      <family val="2"/>
    </font>
    <font>
      <b/>
      <u val="single"/>
      <sz val="18"/>
      <name val="Arial"/>
      <family val="2"/>
    </font>
    <font>
      <b/>
      <sz val="9"/>
      <name val="Arial"/>
      <family val="2"/>
    </font>
    <font>
      <sz val="9"/>
      <name val="Arial"/>
      <family val="2"/>
    </font>
    <font>
      <b/>
      <i/>
      <u val="single"/>
      <sz val="9"/>
      <name val="Arial"/>
      <family val="2"/>
    </font>
    <font>
      <sz val="14"/>
      <name val="Arial"/>
      <family val="2"/>
    </font>
    <font>
      <b/>
      <sz val="14"/>
      <color indexed="17"/>
      <name val="Arial"/>
      <family val="2"/>
    </font>
    <font>
      <b/>
      <sz val="10"/>
      <color indexed="17"/>
      <name val="Arial"/>
      <family val="2"/>
    </font>
    <font>
      <sz val="10"/>
      <color indexed="17"/>
      <name val="Arial"/>
      <family val="0"/>
    </font>
    <font>
      <sz val="12"/>
      <color indexed="17"/>
      <name val="Arial"/>
      <family val="2"/>
    </font>
    <font>
      <b/>
      <i/>
      <sz val="10"/>
      <color indexed="17"/>
      <name val="Arial"/>
      <family val="2"/>
    </font>
    <font>
      <i/>
      <sz val="10"/>
      <color indexed="17"/>
      <name val="Albertus Medium"/>
      <family val="2"/>
    </font>
    <font>
      <b/>
      <sz val="12"/>
      <color indexed="17"/>
      <name val="Arial"/>
      <family val="2"/>
    </font>
    <font>
      <i/>
      <sz val="10"/>
      <color indexed="17"/>
      <name val="Arial"/>
      <family val="2"/>
    </font>
    <font>
      <sz val="10"/>
      <color indexed="9"/>
      <name val="Arial"/>
      <family val="2"/>
    </font>
    <font>
      <b/>
      <u val="single"/>
      <sz val="18"/>
      <color indexed="9"/>
      <name val="Arial"/>
      <family val="2"/>
    </font>
    <font>
      <b/>
      <sz val="14"/>
      <color indexed="9"/>
      <name val="Arial"/>
      <family val="2"/>
    </font>
    <font>
      <b/>
      <i/>
      <u val="single"/>
      <sz val="10"/>
      <name val="Arial"/>
      <family val="2"/>
    </font>
    <font>
      <i/>
      <u val="single"/>
      <sz val="9"/>
      <name val="Arial"/>
      <family val="2"/>
    </font>
    <font>
      <i/>
      <sz val="9"/>
      <name val="Arial"/>
      <family val="2"/>
    </font>
    <font>
      <b/>
      <sz val="10"/>
      <color indexed="9"/>
      <name val="Arial"/>
      <family val="2"/>
    </font>
    <font>
      <b/>
      <u val="single"/>
      <sz val="14"/>
      <name val="Arial"/>
      <family val="2"/>
    </font>
    <font>
      <u val="single"/>
      <sz val="10"/>
      <name val="Arial"/>
      <family val="2"/>
    </font>
    <font>
      <b/>
      <u val="single"/>
      <sz val="16"/>
      <color indexed="10"/>
      <name val="Arial"/>
      <family val="2"/>
    </font>
    <font>
      <b/>
      <i/>
      <sz val="12"/>
      <name val="Arial"/>
      <family val="2"/>
    </font>
  </fonts>
  <fills count="1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5"/>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53"/>
        <bgColor indexed="64"/>
      </patternFill>
    </fill>
    <fill>
      <patternFill patternType="solid">
        <fgColor indexed="42"/>
        <bgColor indexed="64"/>
      </patternFill>
    </fill>
    <fill>
      <patternFill patternType="solid">
        <fgColor indexed="50"/>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double"/>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medium"/>
      <right>
        <color indexed="63"/>
      </right>
      <top style="medium"/>
      <bottom style="thin"/>
    </border>
    <border>
      <left style="medium"/>
      <right>
        <color indexed="63"/>
      </right>
      <top style="thin"/>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32">
    <xf numFmtId="0" fontId="0" fillId="0" borderId="0" xfId="0" applyAlignment="1">
      <alignment/>
    </xf>
    <xf numFmtId="0" fontId="1" fillId="0" borderId="0" xfId="0" applyFont="1" applyAlignment="1">
      <alignment/>
    </xf>
    <xf numFmtId="173" fontId="0" fillId="0" borderId="0" xfId="15" applyNumberFormat="1" applyAlignment="1">
      <alignment/>
    </xf>
    <xf numFmtId="0" fontId="2" fillId="0" borderId="0" xfId="0" applyFont="1" applyAlignment="1">
      <alignment/>
    </xf>
    <xf numFmtId="173" fontId="0" fillId="0" borderId="1" xfId="15" applyNumberFormat="1" applyBorder="1" applyAlignment="1">
      <alignment/>
    </xf>
    <xf numFmtId="173" fontId="0" fillId="0" borderId="0" xfId="15" applyNumberFormat="1" applyBorder="1" applyAlignment="1">
      <alignment/>
    </xf>
    <xf numFmtId="0" fontId="0" fillId="0" borderId="2" xfId="0" applyBorder="1" applyAlignment="1">
      <alignment/>
    </xf>
    <xf numFmtId="0" fontId="3" fillId="0" borderId="3" xfId="0" applyFont="1" applyBorder="1" applyAlignment="1">
      <alignment horizontal="right"/>
    </xf>
    <xf numFmtId="173" fontId="3" fillId="0" borderId="4" xfId="15" applyNumberFormat="1" applyFont="1" applyBorder="1" applyAlignment="1">
      <alignment/>
    </xf>
    <xf numFmtId="0" fontId="0" fillId="0" borderId="5" xfId="0" applyBorder="1" applyAlignment="1">
      <alignment/>
    </xf>
    <xf numFmtId="0" fontId="3" fillId="0" borderId="0" xfId="0" applyFont="1" applyBorder="1" applyAlignment="1">
      <alignment horizontal="right"/>
    </xf>
    <xf numFmtId="173" fontId="3" fillId="0" borderId="6" xfId="15" applyNumberFormat="1" applyFont="1" applyBorder="1" applyAlignment="1">
      <alignment/>
    </xf>
    <xf numFmtId="173" fontId="3" fillId="0" borderId="7" xfId="15" applyNumberFormat="1" applyFont="1" applyBorder="1" applyAlignment="1">
      <alignment/>
    </xf>
    <xf numFmtId="173" fontId="3" fillId="0" borderId="8" xfId="15" applyNumberFormat="1" applyFont="1" applyBorder="1" applyAlignment="1">
      <alignment/>
    </xf>
    <xf numFmtId="0" fontId="0" fillId="0" borderId="9" xfId="0" applyBorder="1" applyAlignment="1">
      <alignment/>
    </xf>
    <xf numFmtId="0" fontId="0" fillId="0" borderId="1" xfId="0" applyBorder="1" applyAlignment="1">
      <alignment/>
    </xf>
    <xf numFmtId="0" fontId="0" fillId="0" borderId="6" xfId="0" applyBorder="1" applyAlignment="1">
      <alignment/>
    </xf>
    <xf numFmtId="0" fontId="0" fillId="0" borderId="0" xfId="0" applyBorder="1" applyAlignment="1">
      <alignment/>
    </xf>
    <xf numFmtId="173" fontId="0" fillId="0" borderId="10" xfId="15" applyNumberFormat="1" applyBorder="1" applyAlignment="1">
      <alignment/>
    </xf>
    <xf numFmtId="0" fontId="5" fillId="0" borderId="0" xfId="0" applyFont="1" applyAlignment="1">
      <alignment/>
    </xf>
    <xf numFmtId="0" fontId="4" fillId="0" borderId="0" xfId="0" applyFont="1" applyAlignment="1">
      <alignment/>
    </xf>
    <xf numFmtId="173" fontId="0" fillId="0" borderId="11" xfId="15" applyNumberFormat="1" applyBorder="1" applyAlignment="1">
      <alignment/>
    </xf>
    <xf numFmtId="173" fontId="0" fillId="0" borderId="1" xfId="15" applyNumberFormat="1" applyFont="1" applyBorder="1" applyAlignment="1">
      <alignment/>
    </xf>
    <xf numFmtId="173" fontId="0" fillId="0" borderId="0" xfId="15" applyNumberFormat="1" applyFont="1" applyBorder="1" applyAlignment="1">
      <alignment/>
    </xf>
    <xf numFmtId="173" fontId="0" fillId="0" borderId="11" xfId="0" applyNumberFormat="1" applyBorder="1" applyAlignment="1">
      <alignment/>
    </xf>
    <xf numFmtId="0" fontId="0" fillId="0" borderId="0" xfId="0" applyFont="1" applyAlignment="1">
      <alignment/>
    </xf>
    <xf numFmtId="173" fontId="0" fillId="0" borderId="0" xfId="0" applyNumberFormat="1" applyAlignment="1">
      <alignment/>
    </xf>
    <xf numFmtId="173" fontId="0" fillId="0" borderId="10" xfId="0" applyNumberFormat="1" applyBorder="1" applyAlignment="1">
      <alignment/>
    </xf>
    <xf numFmtId="3" fontId="0" fillId="0" borderId="0" xfId="0" applyNumberFormat="1" applyAlignment="1">
      <alignment/>
    </xf>
    <xf numFmtId="0" fontId="6" fillId="0" borderId="0" xfId="0" applyFont="1" applyAlignment="1">
      <alignment/>
    </xf>
    <xf numFmtId="0" fontId="6" fillId="0" borderId="0" xfId="0" applyFont="1" applyAlignment="1">
      <alignment horizontal="left"/>
    </xf>
    <xf numFmtId="0" fontId="6" fillId="0" borderId="12" xfId="0" applyFont="1" applyBorder="1" applyAlignment="1">
      <alignment horizontal="right"/>
    </xf>
    <xf numFmtId="15" fontId="6" fillId="0" borderId="12" xfId="0" applyNumberFormat="1" applyFont="1" applyBorder="1" applyAlignment="1" quotePrefix="1">
      <alignment/>
    </xf>
    <xf numFmtId="3" fontId="0" fillId="0" borderId="0" xfId="0" applyNumberFormat="1" applyBorder="1" applyAlignment="1">
      <alignment/>
    </xf>
    <xf numFmtId="3" fontId="0" fillId="0" borderId="0" xfId="0" applyNumberFormat="1" applyBorder="1" applyAlignment="1">
      <alignment horizontal="center"/>
    </xf>
    <xf numFmtId="180" fontId="0" fillId="0" borderId="0" xfId="0" applyNumberFormat="1" applyAlignment="1">
      <alignment/>
    </xf>
    <xf numFmtId="180" fontId="0" fillId="0" borderId="11" xfId="0" applyNumberFormat="1" applyBorder="1" applyAlignment="1">
      <alignment/>
    </xf>
    <xf numFmtId="180" fontId="0" fillId="0" borderId="10" xfId="0" applyNumberFormat="1" applyBorder="1" applyAlignment="1">
      <alignment/>
    </xf>
    <xf numFmtId="180" fontId="0" fillId="0" borderId="0" xfId="0" applyNumberForma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180" fontId="0" fillId="0" borderId="1" xfId="0" applyNumberFormat="1" applyBorder="1" applyAlignment="1">
      <alignment/>
    </xf>
    <xf numFmtId="180" fontId="0" fillId="0" borderId="0" xfId="17" applyNumberFormat="1" applyAlignment="1">
      <alignment/>
    </xf>
    <xf numFmtId="0" fontId="10" fillId="0" borderId="0" xfId="0" applyFont="1" applyAlignment="1">
      <alignment/>
    </xf>
    <xf numFmtId="0" fontId="8" fillId="0" borderId="0" xfId="0" applyFont="1" applyAlignment="1">
      <alignment horizontal="right"/>
    </xf>
    <xf numFmtId="180" fontId="10" fillId="0" borderId="0" xfId="0" applyNumberFormat="1" applyFont="1" applyAlignment="1">
      <alignment/>
    </xf>
    <xf numFmtId="3" fontId="10" fillId="0" borderId="0" xfId="0" applyNumberFormat="1" applyFont="1" applyAlignment="1">
      <alignment/>
    </xf>
    <xf numFmtId="0" fontId="0" fillId="0" borderId="0" xfId="0" applyAlignment="1">
      <alignment horizontal="left"/>
    </xf>
    <xf numFmtId="0" fontId="0" fillId="2" borderId="0" xfId="0" applyFill="1" applyAlignment="1">
      <alignment/>
    </xf>
    <xf numFmtId="0" fontId="11" fillId="0" borderId="0" xfId="0" applyFont="1" applyAlignment="1">
      <alignment/>
    </xf>
    <xf numFmtId="0" fontId="11" fillId="2" borderId="0" xfId="0" applyFont="1" applyFill="1" applyAlignment="1">
      <alignment/>
    </xf>
    <xf numFmtId="0" fontId="0" fillId="3" borderId="0" xfId="0" applyFill="1" applyAlignment="1">
      <alignment/>
    </xf>
    <xf numFmtId="0" fontId="15" fillId="0" borderId="0" xfId="0" applyFont="1" applyAlignment="1">
      <alignment/>
    </xf>
    <xf numFmtId="0" fontId="15" fillId="0" borderId="0" xfId="0" applyFont="1" applyAlignment="1">
      <alignment horizontal="left"/>
    </xf>
    <xf numFmtId="0" fontId="16" fillId="0" borderId="0" xfId="0" applyFont="1" applyAlignment="1">
      <alignment/>
    </xf>
    <xf numFmtId="0" fontId="15" fillId="0" borderId="0" xfId="0" applyFont="1" applyAlignment="1">
      <alignment horizontal="center"/>
    </xf>
    <xf numFmtId="0" fontId="17" fillId="0" borderId="0" xfId="0" applyFont="1" applyAlignment="1">
      <alignment/>
    </xf>
    <xf numFmtId="0" fontId="18" fillId="0" borderId="0" xfId="0" applyFont="1" applyAlignment="1">
      <alignment horizontal="left"/>
    </xf>
    <xf numFmtId="0" fontId="12" fillId="4" borderId="0" xfId="0" applyFont="1" applyFill="1" applyAlignment="1">
      <alignment/>
    </xf>
    <xf numFmtId="0" fontId="11" fillId="0" borderId="0" xfId="0" applyFont="1" applyAlignment="1">
      <alignment horizontal="left"/>
    </xf>
    <xf numFmtId="0" fontId="18" fillId="0" borderId="0" xfId="0" applyFont="1" applyAlignment="1" quotePrefix="1">
      <alignment horizontal="center"/>
    </xf>
    <xf numFmtId="0" fontId="18" fillId="0" borderId="0" xfId="0" applyFont="1" applyAlignment="1">
      <alignment horizontal="center"/>
    </xf>
    <xf numFmtId="0" fontId="12" fillId="2" borderId="0" xfId="0" applyFont="1" applyFill="1" applyAlignment="1">
      <alignment/>
    </xf>
    <xf numFmtId="180" fontId="11" fillId="5" borderId="13" xfId="15" applyNumberFormat="1" applyFont="1" applyFill="1" applyBorder="1" applyAlignment="1">
      <alignment/>
    </xf>
    <xf numFmtId="180" fontId="11" fillId="5" borderId="14" xfId="15" applyNumberFormat="1" applyFont="1" applyFill="1" applyBorder="1" applyAlignment="1">
      <alignment/>
    </xf>
    <xf numFmtId="180" fontId="11" fillId="2" borderId="14" xfId="15" applyNumberFormat="1" applyFont="1" applyFill="1" applyBorder="1" applyAlignment="1">
      <alignment/>
    </xf>
    <xf numFmtId="180" fontId="11" fillId="5" borderId="15" xfId="15" applyNumberFormat="1" applyFont="1" applyFill="1" applyBorder="1" applyAlignment="1">
      <alignment/>
    </xf>
    <xf numFmtId="180" fontId="11" fillId="5" borderId="16" xfId="15" applyNumberFormat="1" applyFont="1" applyFill="1" applyBorder="1" applyAlignment="1">
      <alignment/>
    </xf>
    <xf numFmtId="0" fontId="0" fillId="4" borderId="0" xfId="0" applyFill="1" applyAlignment="1">
      <alignment/>
    </xf>
    <xf numFmtId="0" fontId="19" fillId="4" borderId="0" xfId="0" applyFont="1" applyFill="1" applyAlignment="1">
      <alignment/>
    </xf>
    <xf numFmtId="0" fontId="15" fillId="2" borderId="0" xfId="0" applyFont="1" applyFill="1" applyAlignment="1">
      <alignment/>
    </xf>
    <xf numFmtId="0" fontId="21" fillId="6" borderId="0" xfId="0" applyFont="1" applyFill="1" applyAlignment="1">
      <alignment/>
    </xf>
    <xf numFmtId="0" fontId="7" fillId="6" borderId="0" xfId="0" applyFont="1" applyFill="1" applyAlignment="1">
      <alignment/>
    </xf>
    <xf numFmtId="0" fontId="20" fillId="6" borderId="0" xfId="0" applyFont="1" applyFill="1" applyAlignment="1">
      <alignment/>
    </xf>
    <xf numFmtId="0" fontId="15" fillId="6" borderId="0" xfId="0" applyFont="1" applyFill="1" applyAlignment="1">
      <alignment/>
    </xf>
    <xf numFmtId="0" fontId="0" fillId="6" borderId="0" xfId="0" applyFill="1" applyAlignment="1">
      <alignment/>
    </xf>
    <xf numFmtId="0" fontId="21" fillId="2" borderId="0" xfId="0" applyFont="1" applyFill="1" applyAlignment="1">
      <alignment/>
    </xf>
    <xf numFmtId="0" fontId="22" fillId="0" borderId="0" xfId="0" applyFont="1" applyAlignment="1">
      <alignment/>
    </xf>
    <xf numFmtId="0" fontId="23" fillId="0" borderId="2" xfId="0" applyFont="1" applyBorder="1" applyAlignment="1">
      <alignment/>
    </xf>
    <xf numFmtId="0" fontId="24" fillId="0" borderId="3" xfId="0" applyFont="1" applyBorder="1" applyAlignment="1">
      <alignment horizontal="center"/>
    </xf>
    <xf numFmtId="0" fontId="24" fillId="0" borderId="0" xfId="0" applyFont="1" applyAlignment="1">
      <alignment/>
    </xf>
    <xf numFmtId="0" fontId="24" fillId="0" borderId="3" xfId="0" applyFont="1" applyBorder="1" applyAlignment="1">
      <alignment/>
    </xf>
    <xf numFmtId="0" fontId="25" fillId="0" borderId="5" xfId="0" applyFont="1" applyBorder="1" applyAlignment="1">
      <alignment/>
    </xf>
    <xf numFmtId="0" fontId="24" fillId="0" borderId="0" xfId="0" applyFont="1" applyBorder="1" applyAlignment="1">
      <alignment/>
    </xf>
    <xf numFmtId="0" fontId="24" fillId="0" borderId="0" xfId="0" applyFont="1" applyBorder="1" applyAlignment="1">
      <alignment horizontal="center"/>
    </xf>
    <xf numFmtId="0" fontId="24" fillId="0" borderId="5" xfId="0" applyFont="1" applyBorder="1" applyAlignment="1">
      <alignment/>
    </xf>
    <xf numFmtId="0" fontId="24" fillId="0" borderId="5" xfId="0" applyFont="1" applyBorder="1" applyAlignment="1">
      <alignment horizontal="center"/>
    </xf>
    <xf numFmtId="0" fontId="25" fillId="0" borderId="5" xfId="0" applyFont="1" applyBorder="1" applyAlignment="1">
      <alignment horizontal="center"/>
    </xf>
    <xf numFmtId="0" fontId="24" fillId="0" borderId="9" xfId="0" applyFont="1" applyBorder="1" applyAlignment="1">
      <alignment horizontal="center"/>
    </xf>
    <xf numFmtId="0" fontId="24" fillId="0" borderId="1" xfId="0" applyFont="1" applyBorder="1" applyAlignment="1">
      <alignment/>
    </xf>
    <xf numFmtId="0" fontId="24" fillId="0" borderId="1" xfId="0" applyFont="1" applyBorder="1" applyAlignment="1">
      <alignment horizontal="center"/>
    </xf>
    <xf numFmtId="0" fontId="23" fillId="0" borderId="0" xfId="0" applyFont="1" applyBorder="1" applyAlignment="1">
      <alignment/>
    </xf>
    <xf numFmtId="0" fontId="23" fillId="0" borderId="5" xfId="0" applyFont="1" applyBorder="1" applyAlignment="1">
      <alignment/>
    </xf>
    <xf numFmtId="0" fontId="24" fillId="0" borderId="9" xfId="0" applyFont="1" applyBorder="1" applyAlignment="1">
      <alignment/>
    </xf>
    <xf numFmtId="0" fontId="23" fillId="0" borderId="0" xfId="0" applyFont="1" applyAlignment="1">
      <alignment horizontal="center"/>
    </xf>
    <xf numFmtId="0" fontId="24" fillId="0" borderId="0" xfId="0" applyFont="1" applyAlignment="1">
      <alignment horizontal="center"/>
    </xf>
    <xf numFmtId="0" fontId="23" fillId="0" borderId="3" xfId="0" applyFont="1" applyBorder="1" applyAlignment="1">
      <alignment horizontal="center"/>
    </xf>
    <xf numFmtId="0" fontId="0" fillId="0" borderId="0" xfId="0" applyBorder="1" applyAlignment="1">
      <alignment horizontal="center"/>
    </xf>
    <xf numFmtId="0" fontId="23" fillId="0" borderId="3" xfId="0" applyFont="1" applyBorder="1" applyAlignment="1">
      <alignment horizontal="left"/>
    </xf>
    <xf numFmtId="0" fontId="24" fillId="0" borderId="0" xfId="0" applyFont="1" applyBorder="1" applyAlignment="1">
      <alignment horizontal="left"/>
    </xf>
    <xf numFmtId="0" fontId="24" fillId="0" borderId="5" xfId="0" applyFont="1" applyBorder="1" applyAlignment="1">
      <alignment horizontal="left"/>
    </xf>
    <xf numFmtId="0" fontId="23" fillId="0" borderId="0" xfId="0" applyFont="1" applyBorder="1" applyAlignment="1">
      <alignment horizontal="left"/>
    </xf>
    <xf numFmtId="0" fontId="18" fillId="0" borderId="0" xfId="0" applyFont="1" applyAlignment="1">
      <alignment/>
    </xf>
    <xf numFmtId="180" fontId="11" fillId="7" borderId="15" xfId="15" applyNumberFormat="1" applyFont="1" applyFill="1" applyBorder="1" applyAlignment="1">
      <alignment/>
    </xf>
    <xf numFmtId="0" fontId="0" fillId="0" borderId="0" xfId="0" applyBorder="1" applyAlignment="1">
      <alignment horizontal="left"/>
    </xf>
    <xf numFmtId="0" fontId="23" fillId="8" borderId="0" xfId="0" applyFont="1" applyFill="1" applyBorder="1" applyAlignment="1">
      <alignment/>
    </xf>
    <xf numFmtId="0" fontId="14" fillId="9" borderId="17" xfId="0" applyFont="1" applyFill="1" applyBorder="1" applyAlignment="1">
      <alignment horizontal="center"/>
    </xf>
    <xf numFmtId="0" fontId="15" fillId="6" borderId="18" xfId="0" applyFont="1" applyFill="1" applyBorder="1" applyAlignment="1">
      <alignment/>
    </xf>
    <xf numFmtId="180" fontId="15" fillId="5" borderId="14" xfId="15" applyNumberFormat="1" applyFont="1" applyFill="1" applyBorder="1" applyAlignment="1">
      <alignment/>
    </xf>
    <xf numFmtId="180" fontId="15" fillId="7" borderId="14" xfId="15" applyNumberFormat="1" applyFont="1" applyFill="1" applyBorder="1" applyAlignment="1">
      <alignment/>
    </xf>
    <xf numFmtId="180" fontId="15" fillId="5" borderId="18" xfId="15" applyNumberFormat="1" applyFont="1" applyFill="1" applyBorder="1" applyAlignment="1">
      <alignment/>
    </xf>
    <xf numFmtId="180" fontId="21" fillId="6" borderId="19" xfId="15" applyNumberFormat="1" applyFont="1" applyFill="1" applyBorder="1" applyAlignment="1">
      <alignment/>
    </xf>
    <xf numFmtId="180" fontId="0" fillId="0" borderId="18" xfId="15" applyNumberFormat="1" applyBorder="1" applyAlignment="1">
      <alignment/>
    </xf>
    <xf numFmtId="180" fontId="0" fillId="4" borderId="18" xfId="15" applyNumberFormat="1" applyFill="1" applyBorder="1" applyAlignment="1">
      <alignment/>
    </xf>
    <xf numFmtId="180" fontId="11" fillId="7" borderId="14" xfId="15" applyNumberFormat="1" applyFont="1" applyFill="1" applyBorder="1" applyAlignment="1">
      <alignment/>
    </xf>
    <xf numFmtId="180" fontId="11" fillId="0" borderId="18" xfId="15" applyNumberFormat="1" applyFont="1" applyBorder="1" applyAlignment="1">
      <alignment/>
    </xf>
    <xf numFmtId="180" fontId="11" fillId="7" borderId="20" xfId="15" applyNumberFormat="1" applyFont="1" applyFill="1" applyBorder="1" applyAlignment="1">
      <alignment/>
    </xf>
    <xf numFmtId="180" fontId="12" fillId="4" borderId="19" xfId="15" applyNumberFormat="1" applyFont="1" applyFill="1" applyBorder="1" applyAlignment="1">
      <alignment/>
    </xf>
    <xf numFmtId="180" fontId="0" fillId="0" borderId="18" xfId="15" applyNumberFormat="1" applyBorder="1" applyAlignment="1">
      <alignment horizontal="center"/>
    </xf>
    <xf numFmtId="0" fontId="0" fillId="0" borderId="18" xfId="0" applyBorder="1" applyAlignment="1">
      <alignment/>
    </xf>
    <xf numFmtId="0" fontId="0" fillId="0" borderId="21" xfId="0" applyBorder="1" applyAlignment="1">
      <alignment/>
    </xf>
    <xf numFmtId="0" fontId="0" fillId="0" borderId="22" xfId="0" applyBorder="1" applyAlignment="1">
      <alignment/>
    </xf>
    <xf numFmtId="0" fontId="23" fillId="8" borderId="3" xfId="0" applyFont="1" applyFill="1" applyBorder="1" applyAlignment="1">
      <alignment horizontal="center"/>
    </xf>
    <xf numFmtId="0" fontId="26" fillId="0" borderId="0" xfId="0" applyFont="1" applyAlignment="1">
      <alignment/>
    </xf>
    <xf numFmtId="199" fontId="4" fillId="0" borderId="23" xfId="17" applyNumberFormat="1" applyFont="1" applyFill="1" applyBorder="1" applyAlignment="1">
      <alignment horizontal="center"/>
    </xf>
    <xf numFmtId="180" fontId="4" fillId="4" borderId="24" xfId="0" applyNumberFormat="1" applyFont="1" applyFill="1" applyBorder="1" applyAlignment="1">
      <alignment horizontal="center"/>
    </xf>
    <xf numFmtId="0" fontId="4" fillId="4" borderId="23" xfId="0" applyFont="1" applyFill="1" applyBorder="1" applyAlignment="1">
      <alignment horizontal="center"/>
    </xf>
    <xf numFmtId="180" fontId="0" fillId="4" borderId="21" xfId="0" applyNumberFormat="1" applyFill="1" applyBorder="1" applyAlignment="1">
      <alignment/>
    </xf>
    <xf numFmtId="180" fontId="24" fillId="4" borderId="25" xfId="15" applyNumberFormat="1" applyFont="1" applyFill="1" applyBorder="1" applyAlignment="1">
      <alignment horizontal="center"/>
    </xf>
    <xf numFmtId="0" fontId="23" fillId="4" borderId="3" xfId="0" applyFont="1" applyFill="1" applyBorder="1" applyAlignment="1">
      <alignment horizontal="center"/>
    </xf>
    <xf numFmtId="180" fontId="24" fillId="4" borderId="21" xfId="15" applyNumberFormat="1" applyFont="1" applyFill="1" applyBorder="1" applyAlignment="1">
      <alignment horizontal="center"/>
    </xf>
    <xf numFmtId="180" fontId="0" fillId="4" borderId="21" xfId="15" applyNumberFormat="1" applyFill="1" applyBorder="1" applyAlignment="1" quotePrefix="1">
      <alignment horizontal="center"/>
    </xf>
    <xf numFmtId="180" fontId="24" fillId="4" borderId="26" xfId="15" applyNumberFormat="1" applyFont="1" applyFill="1" applyBorder="1" applyAlignment="1">
      <alignment horizontal="center"/>
    </xf>
    <xf numFmtId="180" fontId="0" fillId="4" borderId="21" xfId="15" applyNumberFormat="1" applyFill="1" applyBorder="1" applyAlignment="1">
      <alignment horizontal="center"/>
    </xf>
    <xf numFmtId="180" fontId="0" fillId="4" borderId="25" xfId="15" applyNumberFormat="1" applyFill="1" applyBorder="1" applyAlignment="1">
      <alignment horizontal="center"/>
    </xf>
    <xf numFmtId="186" fontId="24" fillId="4" borderId="21" xfId="15" applyNumberFormat="1" applyFont="1" applyFill="1" applyBorder="1" applyAlignment="1">
      <alignment horizontal="center"/>
    </xf>
    <xf numFmtId="177" fontId="24" fillId="4" borderId="21" xfId="15" applyNumberFormat="1" applyFont="1" applyFill="1" applyBorder="1" applyAlignment="1">
      <alignment horizontal="center"/>
    </xf>
    <xf numFmtId="180" fontId="0" fillId="4" borderId="26" xfId="15" applyNumberFormat="1" applyFill="1" applyBorder="1" applyAlignment="1">
      <alignment horizontal="center"/>
    </xf>
    <xf numFmtId="180" fontId="23" fillId="4" borderId="25" xfId="15" applyNumberFormat="1" applyFont="1" applyFill="1" applyBorder="1" applyAlignment="1">
      <alignment horizontal="center"/>
    </xf>
    <xf numFmtId="180" fontId="23" fillId="4" borderId="21" xfId="15" applyNumberFormat="1" applyFont="1" applyFill="1" applyBorder="1" applyAlignment="1">
      <alignment horizontal="center"/>
    </xf>
    <xf numFmtId="3" fontId="4" fillId="0" borderId="24" xfId="0" applyNumberFormat="1" applyFont="1" applyFill="1" applyBorder="1" applyAlignment="1">
      <alignment horizontal="center"/>
    </xf>
    <xf numFmtId="180" fontId="4" fillId="10" borderId="24" xfId="0" applyNumberFormat="1" applyFont="1" applyFill="1" applyBorder="1" applyAlignment="1">
      <alignment horizontal="center"/>
    </xf>
    <xf numFmtId="0" fontId="4" fillId="10" borderId="23" xfId="0" applyFont="1" applyFill="1" applyBorder="1" applyAlignment="1">
      <alignment horizontal="center"/>
    </xf>
    <xf numFmtId="180" fontId="0" fillId="10" borderId="21" xfId="0" applyNumberFormat="1" applyFill="1" applyBorder="1" applyAlignment="1">
      <alignment/>
    </xf>
    <xf numFmtId="180" fontId="24" fillId="10" borderId="25" xfId="15" applyNumberFormat="1" applyFont="1" applyFill="1" applyBorder="1" applyAlignment="1">
      <alignment horizontal="center"/>
    </xf>
    <xf numFmtId="0" fontId="23" fillId="10" borderId="3" xfId="0" applyFont="1" applyFill="1" applyBorder="1" applyAlignment="1">
      <alignment horizontal="center"/>
    </xf>
    <xf numFmtId="180" fontId="24" fillId="10" borderId="21" xfId="15" applyNumberFormat="1" applyFont="1" applyFill="1" applyBorder="1" applyAlignment="1">
      <alignment horizontal="center"/>
    </xf>
    <xf numFmtId="180" fontId="0" fillId="10" borderId="21" xfId="15" applyNumberFormat="1" applyFill="1" applyBorder="1" applyAlignment="1" quotePrefix="1">
      <alignment horizontal="center"/>
    </xf>
    <xf numFmtId="180" fontId="24" fillId="10" borderId="26" xfId="15" applyNumberFormat="1" applyFont="1" applyFill="1" applyBorder="1" applyAlignment="1">
      <alignment horizontal="center"/>
    </xf>
    <xf numFmtId="180" fontId="0" fillId="10" borderId="21" xfId="15" applyNumberFormat="1" applyFill="1" applyBorder="1" applyAlignment="1">
      <alignment horizontal="center"/>
    </xf>
    <xf numFmtId="180" fontId="0" fillId="10" borderId="25" xfId="15" applyNumberFormat="1" applyFill="1" applyBorder="1" applyAlignment="1">
      <alignment horizontal="center"/>
    </xf>
    <xf numFmtId="186" fontId="24" fillId="10" borderId="21" xfId="15" applyNumberFormat="1" applyFont="1" applyFill="1" applyBorder="1" applyAlignment="1">
      <alignment horizontal="center"/>
    </xf>
    <xf numFmtId="177" fontId="24" fillId="10" borderId="21" xfId="15" applyNumberFormat="1" applyFont="1" applyFill="1" applyBorder="1" applyAlignment="1">
      <alignment horizontal="center"/>
    </xf>
    <xf numFmtId="180" fontId="0" fillId="10" borderId="26" xfId="15" applyNumberFormat="1" applyFill="1" applyBorder="1" applyAlignment="1">
      <alignment horizontal="center"/>
    </xf>
    <xf numFmtId="180" fontId="23" fillId="10" borderId="25" xfId="15" applyNumberFormat="1" applyFont="1" applyFill="1" applyBorder="1" applyAlignment="1">
      <alignment horizontal="center"/>
    </xf>
    <xf numFmtId="180" fontId="23" fillId="10" borderId="21" xfId="15" applyNumberFormat="1" applyFont="1" applyFill="1" applyBorder="1" applyAlignment="1">
      <alignment horizontal="center"/>
    </xf>
    <xf numFmtId="180" fontId="4" fillId="5" borderId="24" xfId="0" applyNumberFormat="1" applyFont="1" applyFill="1" applyBorder="1" applyAlignment="1">
      <alignment horizontal="center"/>
    </xf>
    <xf numFmtId="0" fontId="4" fillId="5" borderId="23" xfId="0" applyFont="1" applyFill="1" applyBorder="1" applyAlignment="1">
      <alignment horizontal="center"/>
    </xf>
    <xf numFmtId="180" fontId="0" fillId="5" borderId="21" xfId="0" applyNumberFormat="1" applyFill="1" applyBorder="1" applyAlignment="1">
      <alignment/>
    </xf>
    <xf numFmtId="180" fontId="24" fillId="5" borderId="25" xfId="15" applyNumberFormat="1" applyFont="1" applyFill="1" applyBorder="1" applyAlignment="1">
      <alignment horizontal="center"/>
    </xf>
    <xf numFmtId="0" fontId="23" fillId="5" borderId="3" xfId="0" applyFont="1" applyFill="1" applyBorder="1" applyAlignment="1">
      <alignment horizontal="center"/>
    </xf>
    <xf numFmtId="180" fontId="24" fillId="5" borderId="21" xfId="15" applyNumberFormat="1" applyFont="1" applyFill="1" applyBorder="1" applyAlignment="1">
      <alignment horizontal="center"/>
    </xf>
    <xf numFmtId="180" fontId="0" fillId="5" borderId="21" xfId="15" applyNumberFormat="1" applyFill="1" applyBorder="1" applyAlignment="1" quotePrefix="1">
      <alignment horizontal="center"/>
    </xf>
    <xf numFmtId="180" fontId="24" fillId="5" borderId="26" xfId="15" applyNumberFormat="1" applyFont="1" applyFill="1" applyBorder="1" applyAlignment="1">
      <alignment horizontal="center"/>
    </xf>
    <xf numFmtId="180" fontId="0" fillId="5" borderId="21" xfId="15" applyNumberFormat="1" applyFill="1" applyBorder="1" applyAlignment="1">
      <alignment horizontal="center"/>
    </xf>
    <xf numFmtId="180" fontId="0" fillId="5" borderId="25" xfId="15" applyNumberFormat="1" applyFill="1" applyBorder="1" applyAlignment="1">
      <alignment horizontal="center"/>
    </xf>
    <xf numFmtId="186" fontId="24" fillId="5" borderId="21" xfId="15" applyNumberFormat="1" applyFont="1" applyFill="1" applyBorder="1" applyAlignment="1">
      <alignment horizontal="center"/>
    </xf>
    <xf numFmtId="177" fontId="24" fillId="5" borderId="21" xfId="15" applyNumberFormat="1" applyFont="1" applyFill="1" applyBorder="1" applyAlignment="1">
      <alignment horizontal="center"/>
    </xf>
    <xf numFmtId="180" fontId="0" fillId="5" borderId="26" xfId="15" applyNumberFormat="1" applyFill="1" applyBorder="1" applyAlignment="1">
      <alignment horizontal="center"/>
    </xf>
    <xf numFmtId="180" fontId="23" fillId="5" borderId="25" xfId="15" applyNumberFormat="1" applyFont="1" applyFill="1" applyBorder="1" applyAlignment="1">
      <alignment horizontal="center"/>
    </xf>
    <xf numFmtId="180" fontId="23" fillId="5" borderId="21" xfId="15" applyNumberFormat="1" applyFont="1" applyFill="1" applyBorder="1" applyAlignment="1">
      <alignment horizontal="center"/>
    </xf>
    <xf numFmtId="0" fontId="4" fillId="5" borderId="0" xfId="0" applyFont="1" applyFill="1" applyBorder="1" applyAlignment="1">
      <alignment/>
    </xf>
    <xf numFmtId="0" fontId="23" fillId="5" borderId="0" xfId="0" applyFont="1" applyFill="1" applyBorder="1" applyAlignment="1">
      <alignment horizontal="center"/>
    </xf>
    <xf numFmtId="10" fontId="23" fillId="5" borderId="0" xfId="19" applyNumberFormat="1" applyFont="1" applyFill="1" applyBorder="1" applyAlignment="1">
      <alignment horizontal="center"/>
    </xf>
    <xf numFmtId="0" fontId="23" fillId="5" borderId="0" xfId="0" applyFont="1" applyFill="1" applyBorder="1" applyAlignment="1">
      <alignment/>
    </xf>
    <xf numFmtId="0" fontId="23" fillId="5" borderId="1" xfId="0" applyFont="1" applyFill="1" applyBorder="1" applyAlignment="1">
      <alignment horizontal="center"/>
    </xf>
    <xf numFmtId="2" fontId="23" fillId="5" borderId="0" xfId="0" applyNumberFormat="1" applyFont="1" applyFill="1" applyBorder="1" applyAlignment="1">
      <alignment horizontal="center"/>
    </xf>
    <xf numFmtId="1" fontId="23" fillId="5" borderId="0" xfId="0" applyNumberFormat="1" applyFont="1" applyFill="1" applyBorder="1" applyAlignment="1">
      <alignment horizontal="center"/>
    </xf>
    <xf numFmtId="0" fontId="23" fillId="5" borderId="1" xfId="0" applyFont="1" applyFill="1" applyBorder="1" applyAlignment="1">
      <alignment/>
    </xf>
    <xf numFmtId="198" fontId="23" fillId="5" borderId="0" xfId="0" applyNumberFormat="1" applyFont="1" applyFill="1" applyBorder="1" applyAlignment="1">
      <alignment horizontal="center"/>
    </xf>
    <xf numFmtId="0" fontId="4" fillId="5" borderId="3" xfId="0" applyFont="1" applyFill="1" applyBorder="1" applyAlignment="1">
      <alignment/>
    </xf>
    <xf numFmtId="0" fontId="4" fillId="5" borderId="1" xfId="0" applyFont="1" applyFill="1" applyBorder="1" applyAlignment="1">
      <alignment/>
    </xf>
    <xf numFmtId="0" fontId="4" fillId="8" borderId="0" xfId="0" applyFont="1" applyFill="1" applyBorder="1" applyAlignment="1">
      <alignment/>
    </xf>
    <xf numFmtId="0" fontId="23" fillId="8" borderId="0" xfId="0" applyFont="1" applyFill="1" applyBorder="1" applyAlignment="1">
      <alignment horizontal="center"/>
    </xf>
    <xf numFmtId="10" fontId="23" fillId="8" borderId="0" xfId="19" applyNumberFormat="1" applyFont="1" applyFill="1" applyBorder="1" applyAlignment="1">
      <alignment horizontal="center"/>
    </xf>
    <xf numFmtId="0" fontId="23" fillId="8" borderId="1" xfId="0" applyFont="1" applyFill="1" applyBorder="1" applyAlignment="1">
      <alignment horizontal="center"/>
    </xf>
    <xf numFmtId="2" fontId="23" fillId="8" borderId="0" xfId="0" applyNumberFormat="1" applyFont="1" applyFill="1" applyBorder="1" applyAlignment="1">
      <alignment horizontal="center"/>
    </xf>
    <xf numFmtId="1" fontId="23" fillId="8" borderId="0" xfId="0" applyNumberFormat="1" applyFont="1" applyFill="1" applyBorder="1" applyAlignment="1">
      <alignment horizontal="center"/>
    </xf>
    <xf numFmtId="0" fontId="23" fillId="8" borderId="1" xfId="0" applyFont="1" applyFill="1" applyBorder="1" applyAlignment="1">
      <alignment/>
    </xf>
    <xf numFmtId="198" fontId="23" fillId="8" borderId="0" xfId="0" applyNumberFormat="1" applyFont="1" applyFill="1" applyBorder="1" applyAlignment="1">
      <alignment horizontal="center"/>
    </xf>
    <xf numFmtId="0" fontId="4" fillId="8" borderId="3" xfId="0" applyFont="1" applyFill="1" applyBorder="1" applyAlignment="1">
      <alignment/>
    </xf>
    <xf numFmtId="0" fontId="4" fillId="8" borderId="1" xfId="0" applyFont="1" applyFill="1" applyBorder="1" applyAlignment="1">
      <alignment/>
    </xf>
    <xf numFmtId="0" fontId="4" fillId="10" borderId="0" xfId="0" applyFont="1" applyFill="1" applyBorder="1" applyAlignment="1">
      <alignment/>
    </xf>
    <xf numFmtId="0" fontId="23" fillId="10" borderId="0" xfId="0" applyFont="1" applyFill="1" applyBorder="1" applyAlignment="1">
      <alignment horizontal="center"/>
    </xf>
    <xf numFmtId="10" fontId="23" fillId="10" borderId="0" xfId="19" applyNumberFormat="1" applyFont="1" applyFill="1" applyBorder="1" applyAlignment="1">
      <alignment horizontal="center"/>
    </xf>
    <xf numFmtId="0" fontId="23" fillId="10" borderId="0" xfId="0" applyFont="1" applyFill="1" applyBorder="1" applyAlignment="1">
      <alignment/>
    </xf>
    <xf numFmtId="0" fontId="23" fillId="10" borderId="1" xfId="0" applyFont="1" applyFill="1" applyBorder="1" applyAlignment="1">
      <alignment horizontal="center"/>
    </xf>
    <xf numFmtId="2" fontId="23" fillId="10" borderId="0" xfId="0" applyNumberFormat="1" applyFont="1" applyFill="1" applyBorder="1" applyAlignment="1">
      <alignment horizontal="center"/>
    </xf>
    <xf numFmtId="1" fontId="23" fillId="10" borderId="0" xfId="0" applyNumberFormat="1" applyFont="1" applyFill="1" applyBorder="1" applyAlignment="1">
      <alignment horizontal="center"/>
    </xf>
    <xf numFmtId="0" fontId="23" fillId="10" borderId="1" xfId="0" applyFont="1" applyFill="1" applyBorder="1" applyAlignment="1">
      <alignment/>
    </xf>
    <xf numFmtId="198" fontId="23" fillId="10" borderId="0" xfId="0" applyNumberFormat="1" applyFont="1" applyFill="1" applyBorder="1" applyAlignment="1">
      <alignment horizontal="center"/>
    </xf>
    <xf numFmtId="0" fontId="4" fillId="10" borderId="3" xfId="0" applyFont="1" applyFill="1" applyBorder="1" applyAlignment="1">
      <alignment/>
    </xf>
    <xf numFmtId="0" fontId="4" fillId="10" borderId="1" xfId="0" applyFont="1" applyFill="1" applyBorder="1" applyAlignment="1">
      <alignment/>
    </xf>
    <xf numFmtId="0" fontId="14" fillId="2" borderId="27" xfId="0" applyFont="1" applyFill="1" applyBorder="1" applyAlignment="1">
      <alignment horizontal="center"/>
    </xf>
    <xf numFmtId="0" fontId="15" fillId="2" borderId="21" xfId="0" applyFont="1" applyFill="1" applyBorder="1" applyAlignment="1">
      <alignment/>
    </xf>
    <xf numFmtId="180" fontId="15" fillId="2" borderId="28" xfId="15" applyNumberFormat="1" applyFont="1" applyFill="1" applyBorder="1" applyAlignment="1">
      <alignment/>
    </xf>
    <xf numFmtId="180" fontId="15" fillId="2" borderId="21" xfId="15" applyNumberFormat="1" applyFont="1" applyFill="1" applyBorder="1" applyAlignment="1">
      <alignment/>
    </xf>
    <xf numFmtId="180" fontId="21" fillId="2" borderId="29" xfId="15" applyNumberFormat="1" applyFont="1" applyFill="1" applyBorder="1" applyAlignment="1">
      <alignment/>
    </xf>
    <xf numFmtId="180" fontId="0" fillId="2" borderId="21" xfId="15" applyNumberFormat="1" applyFill="1" applyBorder="1" applyAlignment="1">
      <alignment/>
    </xf>
    <xf numFmtId="180" fontId="11" fillId="2" borderId="30" xfId="15" applyNumberFormat="1" applyFont="1" applyFill="1" applyBorder="1" applyAlignment="1">
      <alignment/>
    </xf>
    <xf numFmtId="180" fontId="11" fillId="2" borderId="28" xfId="15" applyNumberFormat="1" applyFont="1" applyFill="1" applyBorder="1" applyAlignment="1">
      <alignment/>
    </xf>
    <xf numFmtId="180" fontId="11" fillId="2" borderId="25" xfId="15" applyNumberFormat="1" applyFont="1" applyFill="1" applyBorder="1" applyAlignment="1">
      <alignment/>
    </xf>
    <xf numFmtId="180" fontId="11" fillId="2" borderId="21" xfId="15" applyNumberFormat="1" applyFont="1" applyFill="1" applyBorder="1" applyAlignment="1">
      <alignment/>
    </xf>
    <xf numFmtId="180" fontId="11" fillId="2" borderId="31" xfId="15" applyNumberFormat="1" applyFont="1" applyFill="1" applyBorder="1" applyAlignment="1">
      <alignment/>
    </xf>
    <xf numFmtId="180" fontId="11" fillId="2" borderId="26" xfId="15" applyNumberFormat="1" applyFont="1" applyFill="1" applyBorder="1" applyAlignment="1">
      <alignment/>
    </xf>
    <xf numFmtId="180" fontId="12" fillId="2" borderId="29" xfId="15" applyNumberFormat="1" applyFont="1" applyFill="1" applyBorder="1" applyAlignment="1">
      <alignment/>
    </xf>
    <xf numFmtId="180" fontId="0" fillId="2" borderId="21" xfId="15" applyNumberFormat="1" applyFill="1" applyBorder="1" applyAlignment="1">
      <alignment horizontal="center"/>
    </xf>
    <xf numFmtId="0" fontId="0" fillId="2" borderId="21" xfId="0" applyFill="1" applyBorder="1" applyAlignment="1">
      <alignment/>
    </xf>
    <xf numFmtId="0" fontId="15" fillId="2" borderId="0" xfId="0" applyFont="1" applyFill="1" applyAlignment="1">
      <alignment horizontal="center"/>
    </xf>
    <xf numFmtId="0" fontId="18" fillId="2" borderId="0" xfId="0" applyFont="1" applyFill="1" applyAlignment="1">
      <alignment/>
    </xf>
    <xf numFmtId="0" fontId="0" fillId="0" borderId="27" xfId="0" applyBorder="1" applyAlignment="1">
      <alignment/>
    </xf>
    <xf numFmtId="0" fontId="22" fillId="0" borderId="32" xfId="0" applyFont="1" applyBorder="1" applyAlignment="1">
      <alignment/>
    </xf>
    <xf numFmtId="0" fontId="0" fillId="0" borderId="32" xfId="0" applyBorder="1" applyAlignment="1">
      <alignment/>
    </xf>
    <xf numFmtId="0" fontId="0" fillId="0" borderId="12" xfId="0" applyBorder="1" applyAlignment="1">
      <alignment/>
    </xf>
    <xf numFmtId="0" fontId="4" fillId="4" borderId="0" xfId="0" applyFont="1" applyFill="1" applyBorder="1" applyAlignment="1">
      <alignment/>
    </xf>
    <xf numFmtId="0" fontId="23" fillId="4" borderId="0" xfId="0" applyFont="1" applyFill="1" applyBorder="1" applyAlignment="1">
      <alignment horizontal="center"/>
    </xf>
    <xf numFmtId="10" fontId="23" fillId="4" borderId="0" xfId="19" applyNumberFormat="1" applyFont="1" applyFill="1" applyBorder="1" applyAlignment="1">
      <alignment horizontal="center"/>
    </xf>
    <xf numFmtId="0" fontId="23" fillId="4" borderId="0" xfId="0" applyFont="1" applyFill="1" applyBorder="1" applyAlignment="1">
      <alignment/>
    </xf>
    <xf numFmtId="0" fontId="23" fillId="4" borderId="1" xfId="0" applyFont="1" applyFill="1" applyBorder="1" applyAlignment="1">
      <alignment horizontal="center"/>
    </xf>
    <xf numFmtId="2" fontId="23" fillId="4" borderId="0" xfId="0" applyNumberFormat="1" applyFont="1" applyFill="1" applyBorder="1" applyAlignment="1">
      <alignment horizontal="center"/>
    </xf>
    <xf numFmtId="1" fontId="23" fillId="4" borderId="0" xfId="0" applyNumberFormat="1" applyFont="1" applyFill="1" applyBorder="1" applyAlignment="1">
      <alignment horizontal="center"/>
    </xf>
    <xf numFmtId="0" fontId="23" fillId="4" borderId="1" xfId="0" applyFont="1" applyFill="1" applyBorder="1" applyAlignment="1">
      <alignment/>
    </xf>
    <xf numFmtId="198" fontId="23" fillId="4" borderId="0" xfId="0" applyNumberFormat="1" applyFont="1" applyFill="1" applyBorder="1" applyAlignment="1">
      <alignment horizontal="center"/>
    </xf>
    <xf numFmtId="0" fontId="4" fillId="4" borderId="3" xfId="0" applyFont="1" applyFill="1" applyBorder="1" applyAlignment="1">
      <alignment/>
    </xf>
    <xf numFmtId="0" fontId="4" fillId="4" borderId="1" xfId="0" applyFont="1" applyFill="1" applyBorder="1" applyAlignment="1">
      <alignment/>
    </xf>
    <xf numFmtId="0" fontId="15" fillId="11" borderId="0" xfId="0" applyFont="1" applyFill="1" applyAlignment="1">
      <alignment/>
    </xf>
    <xf numFmtId="0" fontId="15" fillId="11" borderId="18" xfId="0" applyFont="1" applyFill="1" applyBorder="1" applyAlignment="1">
      <alignment/>
    </xf>
    <xf numFmtId="0" fontId="27" fillId="11" borderId="0" xfId="0" applyFont="1" applyFill="1" applyAlignment="1">
      <alignment/>
    </xf>
    <xf numFmtId="0" fontId="6" fillId="0" borderId="0" xfId="0" applyFont="1" applyBorder="1" applyAlignment="1">
      <alignment horizontal="right"/>
    </xf>
    <xf numFmtId="15" fontId="6" fillId="0" borderId="0" xfId="0" applyNumberFormat="1" applyFont="1" applyBorder="1" applyAlignment="1" quotePrefix="1">
      <alignment/>
    </xf>
    <xf numFmtId="0" fontId="28" fillId="0" borderId="0" xfId="0" applyFont="1" applyAlignment="1">
      <alignment/>
    </xf>
    <xf numFmtId="0" fontId="29" fillId="0" borderId="0" xfId="0" applyFont="1" applyAlignment="1">
      <alignment/>
    </xf>
    <xf numFmtId="0" fontId="29" fillId="0" borderId="18" xfId="0" applyFont="1" applyBorder="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horizontal="center"/>
    </xf>
    <xf numFmtId="0" fontId="32" fillId="0" borderId="0" xfId="0" applyFont="1" applyAlignment="1">
      <alignment/>
    </xf>
    <xf numFmtId="180" fontId="29" fillId="7" borderId="33" xfId="0" applyNumberFormat="1" applyFont="1" applyFill="1" applyBorder="1" applyAlignment="1">
      <alignment/>
    </xf>
    <xf numFmtId="0" fontId="34" fillId="0" borderId="0" xfId="0" applyFont="1" applyAlignment="1">
      <alignment horizontal="left"/>
    </xf>
    <xf numFmtId="180" fontId="29" fillId="5" borderId="14" xfId="0" applyNumberFormat="1" applyFont="1" applyFill="1" applyBorder="1" applyAlignment="1">
      <alignment/>
    </xf>
    <xf numFmtId="180" fontId="28" fillId="8" borderId="14" xfId="0" applyNumberFormat="1" applyFont="1" applyFill="1" applyBorder="1" applyAlignment="1">
      <alignment/>
    </xf>
    <xf numFmtId="180" fontId="29" fillId="7" borderId="14" xfId="0" applyNumberFormat="1" applyFont="1" applyFill="1" applyBorder="1" applyAlignment="1">
      <alignment/>
    </xf>
    <xf numFmtId="0" fontId="30" fillId="0" borderId="18" xfId="0" applyFont="1" applyBorder="1" applyAlignment="1">
      <alignment/>
    </xf>
    <xf numFmtId="180" fontId="29" fillId="0" borderId="18" xfId="0" applyNumberFormat="1" applyFont="1" applyBorder="1" applyAlignment="1">
      <alignment/>
    </xf>
    <xf numFmtId="180" fontId="28" fillId="7" borderId="19" xfId="0" applyNumberFormat="1" applyFont="1" applyFill="1" applyBorder="1" applyAlignment="1">
      <alignment/>
    </xf>
    <xf numFmtId="180" fontId="29" fillId="5" borderId="14" xfId="17" applyNumberFormat="1" applyFont="1" applyFill="1" applyBorder="1" applyAlignment="1">
      <alignment/>
    </xf>
    <xf numFmtId="0" fontId="33" fillId="11" borderId="0" xfId="0" applyFont="1" applyFill="1" applyAlignment="1">
      <alignment/>
    </xf>
    <xf numFmtId="0" fontId="30" fillId="11" borderId="0" xfId="0" applyFont="1" applyFill="1" applyAlignment="1">
      <alignment/>
    </xf>
    <xf numFmtId="180" fontId="33" fillId="11" borderId="19" xfId="0" applyNumberFormat="1" applyFont="1" applyFill="1" applyBorder="1" applyAlignment="1">
      <alignment/>
    </xf>
    <xf numFmtId="180" fontId="29" fillId="5" borderId="14" xfId="0" applyNumberFormat="1" applyFont="1" applyFill="1" applyBorder="1" applyAlignment="1">
      <alignment/>
    </xf>
    <xf numFmtId="0" fontId="0" fillId="2" borderId="33" xfId="0" applyFill="1" applyBorder="1" applyAlignment="1">
      <alignment/>
    </xf>
    <xf numFmtId="180" fontId="29" fillId="8" borderId="14" xfId="0" applyNumberFormat="1" applyFont="1" applyFill="1" applyBorder="1" applyAlignment="1">
      <alignment/>
    </xf>
    <xf numFmtId="10" fontId="0" fillId="0" borderId="0" xfId="0" applyNumberFormat="1" applyAlignment="1">
      <alignment/>
    </xf>
    <xf numFmtId="0" fontId="23" fillId="0" borderId="2" xfId="0" applyFont="1" applyBorder="1" applyAlignment="1">
      <alignment horizontal="center"/>
    </xf>
    <xf numFmtId="9" fontId="16" fillId="5" borderId="33" xfId="19" applyFont="1" applyFill="1" applyBorder="1" applyAlignment="1">
      <alignment horizontal="center"/>
    </xf>
    <xf numFmtId="0" fontId="22" fillId="0" borderId="0" xfId="0" applyFont="1" applyBorder="1" applyAlignment="1">
      <alignment/>
    </xf>
    <xf numFmtId="0" fontId="4" fillId="0" borderId="0" xfId="0" applyFont="1" applyBorder="1" applyAlignment="1">
      <alignment horizontal="center"/>
    </xf>
    <xf numFmtId="0" fontId="23" fillId="0" borderId="25" xfId="0" applyFont="1" applyBorder="1" applyAlignment="1">
      <alignment/>
    </xf>
    <xf numFmtId="0" fontId="25" fillId="0" borderId="21" xfId="0" applyFont="1" applyBorder="1" applyAlignment="1">
      <alignment/>
    </xf>
    <xf numFmtId="0" fontId="24" fillId="0" borderId="21" xfId="0" applyFont="1" applyBorder="1" applyAlignment="1">
      <alignment horizontal="center"/>
    </xf>
    <xf numFmtId="0" fontId="25" fillId="0" borderId="21" xfId="0" applyFont="1" applyBorder="1" applyAlignment="1">
      <alignment horizontal="center"/>
    </xf>
    <xf numFmtId="0" fontId="24" fillId="0" borderId="26" xfId="0" applyFont="1" applyBorder="1" applyAlignment="1">
      <alignment horizontal="center"/>
    </xf>
    <xf numFmtId="0" fontId="0" fillId="0" borderId="26" xfId="0" applyBorder="1" applyAlignment="1">
      <alignment horizontal="center"/>
    </xf>
    <xf numFmtId="0" fontId="23" fillId="0" borderId="21" xfId="0" applyFont="1" applyBorder="1" applyAlignment="1">
      <alignment horizontal="center"/>
    </xf>
    <xf numFmtId="0" fontId="23" fillId="0" borderId="25" xfId="0" applyFont="1" applyBorder="1" applyAlignment="1">
      <alignment horizontal="center"/>
    </xf>
    <xf numFmtId="0" fontId="24" fillId="0" borderId="21" xfId="0" applyFont="1" applyBorder="1" applyAlignment="1">
      <alignment/>
    </xf>
    <xf numFmtId="0" fontId="0" fillId="0" borderId="25" xfId="0" applyBorder="1" applyAlignment="1">
      <alignment/>
    </xf>
    <xf numFmtId="0" fontId="0" fillId="0" borderId="26" xfId="0" applyBorder="1" applyAlignment="1">
      <alignment/>
    </xf>
    <xf numFmtId="0" fontId="24" fillId="0" borderId="21" xfId="0" applyFont="1" applyBorder="1" applyAlignment="1">
      <alignment horizontal="left"/>
    </xf>
    <xf numFmtId="0" fontId="24" fillId="0" borderId="34" xfId="0" applyFont="1" applyBorder="1" applyAlignment="1">
      <alignment/>
    </xf>
    <xf numFmtId="0" fontId="4" fillId="5" borderId="22" xfId="0" applyFont="1" applyFill="1" applyBorder="1" applyAlignment="1">
      <alignment/>
    </xf>
    <xf numFmtId="0" fontId="23" fillId="5" borderId="35" xfId="0" applyFont="1" applyFill="1" applyBorder="1" applyAlignment="1">
      <alignment horizontal="center"/>
    </xf>
    <xf numFmtId="0" fontId="23" fillId="5" borderId="22" xfId="0" applyFont="1" applyFill="1" applyBorder="1" applyAlignment="1">
      <alignment horizontal="center"/>
    </xf>
    <xf numFmtId="180" fontId="24" fillId="5" borderId="34" xfId="15" applyNumberFormat="1" applyFont="1" applyFill="1" applyBorder="1" applyAlignment="1">
      <alignment horizontal="center"/>
    </xf>
    <xf numFmtId="0" fontId="23" fillId="5" borderId="22" xfId="0" applyFont="1" applyFill="1" applyBorder="1" applyAlignment="1">
      <alignment horizontal="left"/>
    </xf>
    <xf numFmtId="10" fontId="23" fillId="5" borderId="22" xfId="19" applyNumberFormat="1" applyFont="1" applyFill="1" applyBorder="1" applyAlignment="1">
      <alignment horizontal="left"/>
    </xf>
    <xf numFmtId="0" fontId="23" fillId="5" borderId="36" xfId="0" applyFont="1" applyFill="1" applyBorder="1" applyAlignment="1">
      <alignment horizontal="left"/>
    </xf>
    <xf numFmtId="0" fontId="23" fillId="5" borderId="35" xfId="0" applyFont="1" applyFill="1" applyBorder="1" applyAlignment="1">
      <alignment horizontal="left"/>
    </xf>
    <xf numFmtId="2" fontId="23" fillId="5" borderId="22" xfId="0" applyNumberFormat="1" applyFont="1" applyFill="1" applyBorder="1" applyAlignment="1">
      <alignment horizontal="left"/>
    </xf>
    <xf numFmtId="1" fontId="23" fillId="5" borderId="22" xfId="0" applyNumberFormat="1" applyFont="1" applyFill="1" applyBorder="1" applyAlignment="1">
      <alignment horizontal="left"/>
    </xf>
    <xf numFmtId="198" fontId="23" fillId="5" borderId="22" xfId="0" applyNumberFormat="1" applyFont="1" applyFill="1" applyBorder="1" applyAlignment="1">
      <alignment horizontal="left"/>
    </xf>
    <xf numFmtId="4" fontId="23" fillId="5" borderId="22" xfId="0" applyNumberFormat="1" applyFont="1" applyFill="1" applyBorder="1" applyAlignment="1">
      <alignment horizontal="left"/>
    </xf>
    <xf numFmtId="0" fontId="4" fillId="5" borderId="22" xfId="0" applyFont="1" applyFill="1" applyBorder="1" applyAlignment="1">
      <alignment horizontal="left"/>
    </xf>
    <xf numFmtId="0" fontId="4" fillId="5" borderId="35" xfId="0" applyFont="1" applyFill="1" applyBorder="1" applyAlignment="1">
      <alignment horizontal="left"/>
    </xf>
    <xf numFmtId="9" fontId="23" fillId="5" borderId="22" xfId="19" applyFont="1" applyFill="1" applyBorder="1" applyAlignment="1">
      <alignment horizontal="left"/>
    </xf>
    <xf numFmtId="0" fontId="4" fillId="5" borderId="36" xfId="0" applyFont="1" applyFill="1" applyBorder="1" applyAlignment="1">
      <alignment horizontal="left"/>
    </xf>
    <xf numFmtId="0" fontId="4" fillId="5" borderId="37" xfId="0" applyFont="1" applyFill="1" applyBorder="1" applyAlignment="1">
      <alignment horizontal="left"/>
    </xf>
    <xf numFmtId="180" fontId="0" fillId="5" borderId="0" xfId="0" applyNumberFormat="1" applyFill="1" applyBorder="1" applyAlignment="1">
      <alignment/>
    </xf>
    <xf numFmtId="180" fontId="24" fillId="5" borderId="3" xfId="15" applyNumberFormat="1" applyFont="1" applyFill="1" applyBorder="1" applyAlignment="1">
      <alignment horizontal="center"/>
    </xf>
    <xf numFmtId="180" fontId="24" fillId="5" borderId="0" xfId="15" applyNumberFormat="1" applyFont="1" applyFill="1" applyBorder="1" applyAlignment="1">
      <alignment horizontal="center"/>
    </xf>
    <xf numFmtId="180" fontId="24" fillId="5" borderId="1" xfId="15" applyNumberFormat="1" applyFont="1" applyFill="1" applyBorder="1" applyAlignment="1">
      <alignment horizontal="center"/>
    </xf>
    <xf numFmtId="180" fontId="0" fillId="5" borderId="0" xfId="15" applyNumberFormat="1" applyFill="1" applyBorder="1" applyAlignment="1">
      <alignment horizontal="center"/>
    </xf>
    <xf numFmtId="180" fontId="0" fillId="5" borderId="3" xfId="15" applyNumberFormat="1" applyFill="1" applyBorder="1" applyAlignment="1">
      <alignment horizontal="center"/>
    </xf>
    <xf numFmtId="186" fontId="24" fillId="5" borderId="0" xfId="15" applyNumberFormat="1" applyFont="1" applyFill="1" applyBorder="1" applyAlignment="1">
      <alignment horizontal="center"/>
    </xf>
    <xf numFmtId="177" fontId="24" fillId="5" borderId="0" xfId="15" applyNumberFormat="1" applyFont="1" applyFill="1" applyBorder="1" applyAlignment="1">
      <alignment horizontal="center"/>
    </xf>
    <xf numFmtId="180" fontId="0" fillId="5" borderId="1" xfId="15" applyNumberFormat="1" applyFill="1" applyBorder="1" applyAlignment="1">
      <alignment horizontal="center"/>
    </xf>
    <xf numFmtId="180" fontId="23" fillId="5" borderId="3" xfId="15" applyNumberFormat="1" applyFont="1" applyFill="1" applyBorder="1" applyAlignment="1">
      <alignment horizontal="center"/>
    </xf>
    <xf numFmtId="180" fontId="23" fillId="5" borderId="0" xfId="15" applyNumberFormat="1" applyFont="1" applyFill="1" applyBorder="1" applyAlignment="1">
      <alignment horizontal="center"/>
    </xf>
    <xf numFmtId="180" fontId="24" fillId="5" borderId="12" xfId="15" applyNumberFormat="1" applyFont="1" applyFill="1" applyBorder="1" applyAlignment="1">
      <alignment horizontal="center"/>
    </xf>
    <xf numFmtId="180" fontId="0" fillId="5" borderId="27" xfId="0" applyNumberFormat="1" applyFill="1" applyBorder="1" applyAlignment="1">
      <alignment/>
    </xf>
    <xf numFmtId="180" fontId="0" fillId="5" borderId="32" xfId="0" applyNumberFormat="1" applyFill="1" applyBorder="1" applyAlignment="1">
      <alignment/>
    </xf>
    <xf numFmtId="0" fontId="4" fillId="5" borderId="38" xfId="0" applyFont="1" applyFill="1" applyBorder="1" applyAlignment="1">
      <alignment/>
    </xf>
    <xf numFmtId="180" fontId="24" fillId="8" borderId="0" xfId="15" applyNumberFormat="1" applyFont="1" applyFill="1" applyBorder="1" applyAlignment="1">
      <alignment horizontal="center"/>
    </xf>
    <xf numFmtId="180" fontId="24" fillId="10" borderId="0" xfId="15" applyNumberFormat="1" applyFont="1" applyFill="1" applyBorder="1" applyAlignment="1">
      <alignment horizontal="center"/>
    </xf>
    <xf numFmtId="180" fontId="24" fillId="4" borderId="0" xfId="15" applyNumberFormat="1" applyFont="1"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38" fillId="0" borderId="5" xfId="0" applyFont="1" applyBorder="1" applyAlignment="1">
      <alignment horizontal="center"/>
    </xf>
    <xf numFmtId="186" fontId="24" fillId="8" borderId="0" xfId="15" applyNumberFormat="1" applyFont="1" applyFill="1" applyBorder="1" applyAlignment="1">
      <alignment horizontal="center"/>
    </xf>
    <xf numFmtId="186" fontId="24" fillId="10" borderId="0" xfId="15" applyNumberFormat="1" applyFont="1" applyFill="1" applyBorder="1" applyAlignment="1">
      <alignment horizontal="center"/>
    </xf>
    <xf numFmtId="186" fontId="24" fillId="4" borderId="0" xfId="15" applyNumberFormat="1" applyFont="1" applyFill="1" applyBorder="1" applyAlignment="1">
      <alignment horizontal="center"/>
    </xf>
    <xf numFmtId="0" fontId="24" fillId="0" borderId="26" xfId="0" applyFont="1" applyBorder="1" applyAlignment="1">
      <alignment/>
    </xf>
    <xf numFmtId="180" fontId="4" fillId="8" borderId="39" xfId="0" applyNumberFormat="1" applyFont="1" applyFill="1" applyBorder="1" applyAlignment="1">
      <alignment horizontal="center"/>
    </xf>
    <xf numFmtId="0" fontId="4" fillId="8" borderId="40" xfId="0" applyFont="1" applyFill="1" applyBorder="1" applyAlignment="1">
      <alignment horizontal="center"/>
    </xf>
    <xf numFmtId="180" fontId="0" fillId="8" borderId="0" xfId="0" applyNumberFormat="1" applyFill="1" applyBorder="1" applyAlignment="1">
      <alignment/>
    </xf>
    <xf numFmtId="180" fontId="24" fillId="8" borderId="3" xfId="15" applyNumberFormat="1" applyFont="1" applyFill="1" applyBorder="1" applyAlignment="1">
      <alignment horizontal="center"/>
    </xf>
    <xf numFmtId="180" fontId="0" fillId="8" borderId="0" xfId="15" applyNumberFormat="1" applyFill="1" applyBorder="1" applyAlignment="1" quotePrefix="1">
      <alignment horizontal="center"/>
    </xf>
    <xf numFmtId="180" fontId="24" fillId="8" borderId="1" xfId="15" applyNumberFormat="1" applyFont="1" applyFill="1" applyBorder="1" applyAlignment="1">
      <alignment horizontal="center"/>
    </xf>
    <xf numFmtId="180" fontId="0" fillId="8" borderId="0" xfId="15" applyNumberFormat="1" applyFill="1" applyBorder="1" applyAlignment="1">
      <alignment horizontal="center"/>
    </xf>
    <xf numFmtId="180" fontId="0" fillId="8" borderId="3" xfId="15" applyNumberFormat="1" applyFill="1" applyBorder="1" applyAlignment="1">
      <alignment horizontal="center"/>
    </xf>
    <xf numFmtId="177" fontId="24" fillId="8" borderId="0" xfId="15" applyNumberFormat="1" applyFont="1" applyFill="1" applyBorder="1" applyAlignment="1">
      <alignment horizontal="center"/>
    </xf>
    <xf numFmtId="180" fontId="0" fillId="8" borderId="1" xfId="15" applyNumberFormat="1" applyFill="1" applyBorder="1" applyAlignment="1">
      <alignment horizontal="center"/>
    </xf>
    <xf numFmtId="180" fontId="23" fillId="8" borderId="3" xfId="15" applyNumberFormat="1" applyFont="1" applyFill="1" applyBorder="1" applyAlignment="1">
      <alignment horizontal="center"/>
    </xf>
    <xf numFmtId="180" fontId="23" fillId="8" borderId="0" xfId="15" applyNumberFormat="1" applyFont="1" applyFill="1" applyBorder="1" applyAlignment="1">
      <alignment horizontal="center"/>
    </xf>
    <xf numFmtId="0" fontId="38" fillId="0" borderId="27" xfId="0" applyFont="1" applyBorder="1" applyAlignment="1">
      <alignment horizontal="right"/>
    </xf>
    <xf numFmtId="0" fontId="0" fillId="0" borderId="38" xfId="0" applyBorder="1" applyAlignment="1">
      <alignment/>
    </xf>
    <xf numFmtId="0" fontId="5" fillId="0" borderId="21" xfId="0" applyFont="1" applyBorder="1" applyAlignment="1">
      <alignment horizontal="left"/>
    </xf>
    <xf numFmtId="0" fontId="5" fillId="0" borderId="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0" xfId="0" applyFont="1" applyBorder="1" applyAlignment="1">
      <alignment horizontal="left"/>
    </xf>
    <xf numFmtId="0" fontId="5" fillId="0" borderId="22" xfId="0" applyFont="1" applyBorder="1" applyAlignment="1">
      <alignment horizontal="left"/>
    </xf>
    <xf numFmtId="0" fontId="5" fillId="0" borderId="22" xfId="0" applyFont="1" applyBorder="1" applyAlignment="1">
      <alignment horizontal="right"/>
    </xf>
    <xf numFmtId="0" fontId="40" fillId="0" borderId="0" xfId="0" applyFont="1" applyBorder="1" applyAlignment="1">
      <alignment/>
    </xf>
    <xf numFmtId="0" fontId="40" fillId="0" borderId="22" xfId="0" applyFont="1" applyBorder="1" applyAlignment="1">
      <alignment horizontal="center"/>
    </xf>
    <xf numFmtId="0" fontId="40" fillId="0" borderId="0" xfId="0" applyFont="1" applyBorder="1" applyAlignment="1">
      <alignment horizontal="center"/>
    </xf>
    <xf numFmtId="0" fontId="40" fillId="0" borderId="22" xfId="0" applyFont="1" applyBorder="1" applyAlignment="1">
      <alignment/>
    </xf>
    <xf numFmtId="0" fontId="5" fillId="0" borderId="34" xfId="0" applyFont="1" applyBorder="1" applyAlignment="1">
      <alignment/>
    </xf>
    <xf numFmtId="0" fontId="40" fillId="0" borderId="12" xfId="0" applyFont="1" applyBorder="1" applyAlignment="1">
      <alignment/>
    </xf>
    <xf numFmtId="0" fontId="40" fillId="0" borderId="37" xfId="0" applyFont="1" applyBorder="1" applyAlignment="1">
      <alignment horizontal="center"/>
    </xf>
    <xf numFmtId="0" fontId="5" fillId="0" borderId="22" xfId="0" applyFont="1" applyBorder="1" applyAlignment="1">
      <alignment horizontal="center"/>
    </xf>
    <xf numFmtId="180" fontId="0" fillId="0" borderId="0" xfId="15" applyNumberFormat="1" applyFill="1" applyBorder="1" applyAlignment="1">
      <alignment horizontal="center"/>
    </xf>
    <xf numFmtId="0" fontId="4" fillId="0" borderId="0" xfId="0" applyFont="1" applyFill="1" applyBorder="1" applyAlignment="1">
      <alignment horizontal="left"/>
    </xf>
    <xf numFmtId="180" fontId="24" fillId="0" borderId="0" xfId="15" applyNumberFormat="1" applyFont="1" applyFill="1" applyBorder="1" applyAlignment="1">
      <alignment horizontal="center"/>
    </xf>
    <xf numFmtId="0" fontId="23" fillId="0" borderId="0" xfId="0" applyFont="1" applyFill="1" applyBorder="1" applyAlignment="1">
      <alignment horizontal="left"/>
    </xf>
    <xf numFmtId="180" fontId="23" fillId="0" borderId="0" xfId="15" applyNumberFormat="1" applyFont="1" applyFill="1" applyBorder="1" applyAlignment="1">
      <alignment horizontal="center"/>
    </xf>
    <xf numFmtId="0" fontId="35" fillId="12" borderId="0" xfId="0" applyFont="1" applyFill="1" applyBorder="1" applyAlignment="1" applyProtection="1">
      <alignment/>
      <protection/>
    </xf>
    <xf numFmtId="0" fontId="36" fillId="12" borderId="0" xfId="0" applyFont="1" applyFill="1" applyBorder="1" applyAlignment="1" applyProtection="1">
      <alignment/>
      <protection/>
    </xf>
    <xf numFmtId="0" fontId="35" fillId="12" borderId="0" xfId="0" applyFont="1" applyFill="1" applyBorder="1" applyAlignment="1" applyProtection="1">
      <alignment horizontal="left"/>
      <protection/>
    </xf>
    <xf numFmtId="0" fontId="41" fillId="12" borderId="0" xfId="0" applyFont="1" applyFill="1" applyBorder="1" applyAlignment="1" applyProtection="1">
      <alignment horizontal="center"/>
      <protection/>
    </xf>
    <xf numFmtId="1" fontId="41" fillId="12" borderId="0" xfId="0" applyNumberFormat="1" applyFont="1" applyFill="1" applyBorder="1" applyAlignment="1" applyProtection="1">
      <alignment horizontal="center"/>
      <protection/>
    </xf>
    <xf numFmtId="180" fontId="41" fillId="12" borderId="0" xfId="0" applyNumberFormat="1" applyFont="1" applyFill="1" applyBorder="1" applyAlignment="1" applyProtection="1">
      <alignment horizontal="center"/>
      <protection/>
    </xf>
    <xf numFmtId="199" fontId="41" fillId="12" borderId="0" xfId="17" applyNumberFormat="1" applyFont="1" applyFill="1" applyBorder="1" applyAlignment="1" applyProtection="1">
      <alignment horizontal="center"/>
      <protection/>
    </xf>
    <xf numFmtId="3" fontId="41" fillId="12" borderId="0" xfId="0" applyNumberFormat="1" applyFont="1" applyFill="1" applyBorder="1" applyAlignment="1" applyProtection="1">
      <alignment horizontal="center"/>
      <protection/>
    </xf>
    <xf numFmtId="0" fontId="24" fillId="0" borderId="27" xfId="0" applyFont="1" applyBorder="1" applyAlignment="1">
      <alignment horizontal="center"/>
    </xf>
    <xf numFmtId="0" fontId="24" fillId="0" borderId="32" xfId="0" applyFont="1" applyBorder="1" applyAlignment="1">
      <alignment/>
    </xf>
    <xf numFmtId="0" fontId="24" fillId="0" borderId="32" xfId="0" applyFont="1" applyBorder="1" applyAlignment="1">
      <alignment horizontal="center"/>
    </xf>
    <xf numFmtId="180" fontId="24" fillId="5" borderId="27" xfId="15" applyNumberFormat="1" applyFont="1" applyFill="1" applyBorder="1" applyAlignment="1">
      <alignment horizontal="center"/>
    </xf>
    <xf numFmtId="180" fontId="24" fillId="5" borderId="32" xfId="15" applyNumberFormat="1" applyFont="1" applyFill="1" applyBorder="1" applyAlignment="1">
      <alignment horizontal="center"/>
    </xf>
    <xf numFmtId="0" fontId="23" fillId="5" borderId="38" xfId="0" applyFont="1" applyFill="1" applyBorder="1" applyAlignment="1">
      <alignment horizontal="left"/>
    </xf>
    <xf numFmtId="0" fontId="4" fillId="0" borderId="32" xfId="0" applyFont="1" applyBorder="1" applyAlignment="1">
      <alignment horizontal="center"/>
    </xf>
    <xf numFmtId="0" fontId="23" fillId="0" borderId="32" xfId="0" applyFont="1" applyBorder="1" applyAlignment="1">
      <alignment/>
    </xf>
    <xf numFmtId="0" fontId="42" fillId="0" borderId="0" xfId="0" applyFont="1" applyAlignment="1">
      <alignment/>
    </xf>
    <xf numFmtId="0" fontId="43" fillId="0" borderId="0" xfId="0" applyFont="1" applyAlignment="1">
      <alignment/>
    </xf>
    <xf numFmtId="0" fontId="24" fillId="0" borderId="4" xfId="0" applyFont="1" applyBorder="1" applyAlignment="1">
      <alignment horizontal="center"/>
    </xf>
    <xf numFmtId="0" fontId="0" fillId="0" borderId="4" xfId="0" applyBorder="1" applyAlignment="1">
      <alignment/>
    </xf>
    <xf numFmtId="0" fontId="24" fillId="0" borderId="7" xfId="0" applyFont="1" applyBorder="1" applyAlignment="1">
      <alignment horizontal="center"/>
    </xf>
    <xf numFmtId="0" fontId="0" fillId="0" borderId="7" xfId="0" applyBorder="1" applyAlignment="1">
      <alignment/>
    </xf>
    <xf numFmtId="0" fontId="24" fillId="0" borderId="7" xfId="0" applyFont="1" applyBorder="1" applyAlignment="1">
      <alignment/>
    </xf>
    <xf numFmtId="0" fontId="24" fillId="0" borderId="6" xfId="0" applyFont="1" applyBorder="1" applyAlignment="1">
      <alignment/>
    </xf>
    <xf numFmtId="0" fontId="38" fillId="0" borderId="0" xfId="0" applyFont="1" applyAlignment="1">
      <alignment horizontal="right"/>
    </xf>
    <xf numFmtId="0" fontId="23" fillId="0" borderId="0" xfId="0" applyFont="1" applyAlignment="1">
      <alignment/>
    </xf>
    <xf numFmtId="0" fontId="0" fillId="0" borderId="3" xfId="0" applyBorder="1" applyAlignment="1">
      <alignment/>
    </xf>
    <xf numFmtId="0" fontId="4" fillId="0" borderId="1" xfId="0" applyNumberFormat="1" applyFont="1" applyBorder="1" applyAlignment="1">
      <alignment horizontal="center"/>
    </xf>
    <xf numFmtId="3" fontId="0" fillId="0" borderId="0" xfId="0" applyNumberFormat="1" applyAlignment="1" quotePrefix="1">
      <alignment horizontal="center"/>
    </xf>
    <xf numFmtId="0" fontId="0" fillId="0" borderId="22" xfId="0" applyBorder="1" applyAlignment="1">
      <alignment horizontal="left"/>
    </xf>
    <xf numFmtId="0" fontId="0" fillId="0" borderId="38" xfId="0" applyBorder="1" applyAlignment="1">
      <alignment horizontal="left"/>
    </xf>
    <xf numFmtId="0" fontId="24" fillId="0" borderId="35" xfId="0" applyFont="1" applyBorder="1" applyAlignment="1">
      <alignment horizontal="left"/>
    </xf>
    <xf numFmtId="0" fontId="24" fillId="0" borderId="22" xfId="0" applyFont="1" applyBorder="1" applyAlignment="1">
      <alignment horizontal="left"/>
    </xf>
    <xf numFmtId="0" fontId="24" fillId="0" borderId="36" xfId="0" applyFont="1" applyBorder="1" applyAlignment="1">
      <alignment horizontal="left"/>
    </xf>
    <xf numFmtId="0" fontId="24" fillId="0" borderId="38" xfId="0" applyFont="1" applyBorder="1" applyAlignment="1">
      <alignment horizontal="left"/>
    </xf>
    <xf numFmtId="0" fontId="0" fillId="0" borderId="36" xfId="0" applyBorder="1" applyAlignment="1">
      <alignment horizontal="left"/>
    </xf>
    <xf numFmtId="0" fontId="23" fillId="0" borderId="38" xfId="0" applyFont="1" applyBorder="1" applyAlignment="1">
      <alignment horizontal="left"/>
    </xf>
    <xf numFmtId="0" fontId="23" fillId="0" borderId="35" xfId="0" applyFont="1" applyBorder="1" applyAlignment="1">
      <alignment horizontal="left"/>
    </xf>
    <xf numFmtId="0" fontId="23" fillId="0" borderId="22" xfId="0" applyFont="1" applyBorder="1" applyAlignment="1">
      <alignment horizontal="left"/>
    </xf>
    <xf numFmtId="0" fontId="0" fillId="0" borderId="37" xfId="0" applyBorder="1" applyAlignment="1">
      <alignment horizontal="left"/>
    </xf>
    <xf numFmtId="0" fontId="0" fillId="0" borderId="0" xfId="0" applyFill="1" applyBorder="1" applyAlignment="1">
      <alignment horizontal="left"/>
    </xf>
    <xf numFmtId="0" fontId="23" fillId="0" borderId="0" xfId="0" applyFont="1" applyFill="1" applyBorder="1" applyAlignment="1">
      <alignment/>
    </xf>
    <xf numFmtId="0" fontId="0" fillId="0" borderId="0" xfId="0"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4" fillId="0" borderId="0" xfId="0" applyFont="1" applyFill="1" applyBorder="1" applyAlignment="1">
      <alignment/>
    </xf>
    <xf numFmtId="180" fontId="0" fillId="0" borderId="0" xfId="15" applyNumberFormat="1" applyFill="1" applyBorder="1" applyAlignment="1">
      <alignment/>
    </xf>
    <xf numFmtId="180" fontId="0" fillId="0" borderId="0" xfId="0" applyNumberFormat="1" applyFill="1" applyBorder="1" applyAlignment="1">
      <alignment/>
    </xf>
    <xf numFmtId="0" fontId="2" fillId="7" borderId="0" xfId="0" applyFont="1" applyFill="1" applyAlignment="1">
      <alignment horizontal="left" vertical="center" wrapText="1"/>
    </xf>
    <xf numFmtId="0" fontId="0" fillId="0" borderId="0" xfId="0" applyAlignment="1">
      <alignment/>
    </xf>
    <xf numFmtId="0" fontId="44" fillId="7" borderId="0" xfId="0" applyFont="1" applyFill="1" applyAlignment="1">
      <alignment horizontal="center" vertical="center" wrapText="1"/>
    </xf>
    <xf numFmtId="0" fontId="43" fillId="7" borderId="0" xfId="0" applyFont="1" applyFill="1" applyAlignment="1">
      <alignment horizontal="center" vertical="center" wrapText="1"/>
    </xf>
    <xf numFmtId="0" fontId="5" fillId="0" borderId="21" xfId="0" applyFont="1" applyBorder="1" applyAlignment="1">
      <alignment horizontal="right"/>
    </xf>
    <xf numFmtId="0" fontId="5" fillId="0" borderId="0" xfId="0" applyFont="1" applyBorder="1" applyAlignment="1">
      <alignment/>
    </xf>
    <xf numFmtId="0" fontId="5" fillId="0" borderId="22" xfId="0" applyFont="1" applyBorder="1" applyAlignment="1">
      <alignment/>
    </xf>
    <xf numFmtId="0" fontId="5" fillId="0" borderId="21" xfId="0" applyFont="1" applyBorder="1" applyAlignment="1">
      <alignment horizontal="left"/>
    </xf>
    <xf numFmtId="0" fontId="0" fillId="0" borderId="0" xfId="0" applyBorder="1" applyAlignment="1">
      <alignment horizontal="left"/>
    </xf>
    <xf numFmtId="0" fontId="0" fillId="0" borderId="22" xfId="0" applyBorder="1" applyAlignment="1">
      <alignment horizontal="left"/>
    </xf>
    <xf numFmtId="0" fontId="39" fillId="0" borderId="21" xfId="0" applyFont="1" applyBorder="1" applyAlignment="1">
      <alignment horizontal="left" vertical="justify" indent="2"/>
    </xf>
    <xf numFmtId="0" fontId="24" fillId="0" borderId="0" xfId="0" applyFont="1" applyAlignment="1">
      <alignment horizontal="left" vertical="justify" indent="2"/>
    </xf>
    <xf numFmtId="0" fontId="24" fillId="0" borderId="22" xfId="0" applyFont="1" applyBorder="1" applyAlignment="1">
      <alignment horizontal="left" vertical="justify" indent="2"/>
    </xf>
    <xf numFmtId="0" fontId="24" fillId="0" borderId="21" xfId="0" applyFont="1" applyBorder="1" applyAlignment="1">
      <alignment horizontal="left" vertical="justify" indent="2"/>
    </xf>
    <xf numFmtId="0" fontId="24" fillId="0" borderId="21" xfId="0" applyFont="1" applyBorder="1" applyAlignment="1">
      <alignment horizontal="center" wrapText="1"/>
    </xf>
    <xf numFmtId="0" fontId="0" fillId="0" borderId="21" xfId="0" applyBorder="1" applyAlignment="1">
      <alignment horizontal="center" wrapText="1"/>
    </xf>
    <xf numFmtId="0" fontId="5" fillId="0" borderId="21"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13" fillId="5" borderId="23" xfId="0" applyFont="1" applyFill="1" applyBorder="1" applyAlignment="1">
      <alignment horizontal="center"/>
    </xf>
    <xf numFmtId="0" fontId="13" fillId="5" borderId="40" xfId="0" applyFont="1" applyFill="1" applyBorder="1" applyAlignment="1">
      <alignment horizontal="center"/>
    </xf>
    <xf numFmtId="0" fontId="13" fillId="4" borderId="23" xfId="0" applyFont="1" applyFill="1" applyBorder="1" applyAlignment="1">
      <alignment horizontal="center"/>
    </xf>
    <xf numFmtId="0" fontId="13" fillId="4" borderId="40" xfId="0" applyFont="1" applyFill="1" applyBorder="1" applyAlignment="1">
      <alignment horizontal="center"/>
    </xf>
    <xf numFmtId="0" fontId="37" fillId="12" borderId="0" xfId="0" applyFont="1" applyFill="1" applyBorder="1" applyAlignment="1" applyProtection="1">
      <alignment horizontal="center"/>
      <protection/>
    </xf>
    <xf numFmtId="0" fontId="13" fillId="8" borderId="40" xfId="0" applyFont="1" applyFill="1" applyBorder="1" applyAlignment="1">
      <alignment horizontal="center"/>
    </xf>
    <xf numFmtId="0" fontId="13" fillId="10" borderId="23" xfId="0" applyFont="1" applyFill="1" applyBorder="1" applyAlignment="1">
      <alignment horizontal="center"/>
    </xf>
    <xf numFmtId="0" fontId="13" fillId="10" borderId="4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85725</xdr:rowOff>
    </xdr:from>
    <xdr:to>
      <xdr:col>8</xdr:col>
      <xdr:colOff>9525</xdr:colOff>
      <xdr:row>16</xdr:row>
      <xdr:rowOff>85725</xdr:rowOff>
    </xdr:to>
    <xdr:sp>
      <xdr:nvSpPr>
        <xdr:cNvPr id="1" name="Line 1"/>
        <xdr:cNvSpPr>
          <a:spLocks/>
        </xdr:cNvSpPr>
      </xdr:nvSpPr>
      <xdr:spPr>
        <a:xfrm>
          <a:off x="4733925" y="29432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xdr:row>
      <xdr:rowOff>85725</xdr:rowOff>
    </xdr:from>
    <xdr:to>
      <xdr:col>8</xdr:col>
      <xdr:colOff>9525</xdr:colOff>
      <xdr:row>11</xdr:row>
      <xdr:rowOff>85725</xdr:rowOff>
    </xdr:to>
    <xdr:sp>
      <xdr:nvSpPr>
        <xdr:cNvPr id="2" name="Line 2"/>
        <xdr:cNvSpPr>
          <a:spLocks/>
        </xdr:cNvSpPr>
      </xdr:nvSpPr>
      <xdr:spPr>
        <a:xfrm>
          <a:off x="4733925" y="21336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123</xdr:row>
      <xdr:rowOff>85725</xdr:rowOff>
    </xdr:from>
    <xdr:to>
      <xdr:col>4</xdr:col>
      <xdr:colOff>9525</xdr:colOff>
      <xdr:row>123</xdr:row>
      <xdr:rowOff>85725</xdr:rowOff>
    </xdr:to>
    <xdr:sp>
      <xdr:nvSpPr>
        <xdr:cNvPr id="3" name="Line 3"/>
        <xdr:cNvSpPr>
          <a:spLocks/>
        </xdr:cNvSpPr>
      </xdr:nvSpPr>
      <xdr:spPr>
        <a:xfrm>
          <a:off x="1495425" y="204025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123</xdr:row>
      <xdr:rowOff>85725</xdr:rowOff>
    </xdr:from>
    <xdr:to>
      <xdr:col>8</xdr:col>
      <xdr:colOff>9525</xdr:colOff>
      <xdr:row>123</xdr:row>
      <xdr:rowOff>85725</xdr:rowOff>
    </xdr:to>
    <xdr:sp>
      <xdr:nvSpPr>
        <xdr:cNvPr id="4" name="Line 4"/>
        <xdr:cNvSpPr>
          <a:spLocks/>
        </xdr:cNvSpPr>
      </xdr:nvSpPr>
      <xdr:spPr>
        <a:xfrm>
          <a:off x="4733925" y="204025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85725</xdr:rowOff>
    </xdr:from>
    <xdr:to>
      <xdr:col>8</xdr:col>
      <xdr:colOff>9525</xdr:colOff>
      <xdr:row>6</xdr:row>
      <xdr:rowOff>85725</xdr:rowOff>
    </xdr:to>
    <xdr:sp>
      <xdr:nvSpPr>
        <xdr:cNvPr id="5" name="Line 5"/>
        <xdr:cNvSpPr>
          <a:spLocks/>
        </xdr:cNvSpPr>
      </xdr:nvSpPr>
      <xdr:spPr>
        <a:xfrm>
          <a:off x="4733925" y="13239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54</xdr:row>
      <xdr:rowOff>85725</xdr:rowOff>
    </xdr:from>
    <xdr:to>
      <xdr:col>2</xdr:col>
      <xdr:colOff>1343025</xdr:colOff>
      <xdr:row>54</xdr:row>
      <xdr:rowOff>85725</xdr:rowOff>
    </xdr:to>
    <xdr:sp>
      <xdr:nvSpPr>
        <xdr:cNvPr id="6" name="Line 6"/>
        <xdr:cNvSpPr>
          <a:spLocks/>
        </xdr:cNvSpPr>
      </xdr:nvSpPr>
      <xdr:spPr>
        <a:xfrm>
          <a:off x="1495425" y="91059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44</xdr:row>
      <xdr:rowOff>85725</xdr:rowOff>
    </xdr:from>
    <xdr:to>
      <xdr:col>3</xdr:col>
      <xdr:colOff>0</xdr:colOff>
      <xdr:row>44</xdr:row>
      <xdr:rowOff>85725</xdr:rowOff>
    </xdr:to>
    <xdr:sp>
      <xdr:nvSpPr>
        <xdr:cNvPr id="7" name="Line 7"/>
        <xdr:cNvSpPr>
          <a:spLocks/>
        </xdr:cNvSpPr>
      </xdr:nvSpPr>
      <xdr:spPr>
        <a:xfrm>
          <a:off x="1495425" y="74771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49</xdr:row>
      <xdr:rowOff>85725</xdr:rowOff>
    </xdr:from>
    <xdr:to>
      <xdr:col>3</xdr:col>
      <xdr:colOff>9525</xdr:colOff>
      <xdr:row>49</xdr:row>
      <xdr:rowOff>85725</xdr:rowOff>
    </xdr:to>
    <xdr:sp>
      <xdr:nvSpPr>
        <xdr:cNvPr id="8" name="Line 8"/>
        <xdr:cNvSpPr>
          <a:spLocks/>
        </xdr:cNvSpPr>
      </xdr:nvSpPr>
      <xdr:spPr>
        <a:xfrm>
          <a:off x="1495425" y="829627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105</xdr:row>
      <xdr:rowOff>85725</xdr:rowOff>
    </xdr:from>
    <xdr:to>
      <xdr:col>8</xdr:col>
      <xdr:colOff>9525</xdr:colOff>
      <xdr:row>105</xdr:row>
      <xdr:rowOff>85725</xdr:rowOff>
    </xdr:to>
    <xdr:sp>
      <xdr:nvSpPr>
        <xdr:cNvPr id="9" name="Line 9"/>
        <xdr:cNvSpPr>
          <a:spLocks/>
        </xdr:cNvSpPr>
      </xdr:nvSpPr>
      <xdr:spPr>
        <a:xfrm>
          <a:off x="4733925" y="173640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85725</xdr:rowOff>
    </xdr:from>
    <xdr:to>
      <xdr:col>2</xdr:col>
      <xdr:colOff>1343025</xdr:colOff>
      <xdr:row>11</xdr:row>
      <xdr:rowOff>85725</xdr:rowOff>
    </xdr:to>
    <xdr:sp>
      <xdr:nvSpPr>
        <xdr:cNvPr id="10" name="Line 10"/>
        <xdr:cNvSpPr>
          <a:spLocks/>
        </xdr:cNvSpPr>
      </xdr:nvSpPr>
      <xdr:spPr>
        <a:xfrm>
          <a:off x="1495425" y="21336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74</xdr:row>
      <xdr:rowOff>85725</xdr:rowOff>
    </xdr:from>
    <xdr:to>
      <xdr:col>8</xdr:col>
      <xdr:colOff>9525</xdr:colOff>
      <xdr:row>74</xdr:row>
      <xdr:rowOff>85725</xdr:rowOff>
    </xdr:to>
    <xdr:sp>
      <xdr:nvSpPr>
        <xdr:cNvPr id="11" name="Line 11"/>
        <xdr:cNvSpPr>
          <a:spLocks/>
        </xdr:cNvSpPr>
      </xdr:nvSpPr>
      <xdr:spPr>
        <a:xfrm>
          <a:off x="4733925" y="123444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36</xdr:row>
      <xdr:rowOff>85725</xdr:rowOff>
    </xdr:from>
    <xdr:to>
      <xdr:col>8</xdr:col>
      <xdr:colOff>9525</xdr:colOff>
      <xdr:row>36</xdr:row>
      <xdr:rowOff>85725</xdr:rowOff>
    </xdr:to>
    <xdr:sp>
      <xdr:nvSpPr>
        <xdr:cNvPr id="12" name="Line 12"/>
        <xdr:cNvSpPr>
          <a:spLocks/>
        </xdr:cNvSpPr>
      </xdr:nvSpPr>
      <xdr:spPr>
        <a:xfrm>
          <a:off x="4733925" y="61817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6</xdr:row>
      <xdr:rowOff>85725</xdr:rowOff>
    </xdr:from>
    <xdr:to>
      <xdr:col>3</xdr:col>
      <xdr:colOff>0</xdr:colOff>
      <xdr:row>6</xdr:row>
      <xdr:rowOff>85725</xdr:rowOff>
    </xdr:to>
    <xdr:sp>
      <xdr:nvSpPr>
        <xdr:cNvPr id="13" name="Line 13"/>
        <xdr:cNvSpPr>
          <a:spLocks/>
        </xdr:cNvSpPr>
      </xdr:nvSpPr>
      <xdr:spPr>
        <a:xfrm>
          <a:off x="1495425" y="132397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16</xdr:row>
      <xdr:rowOff>85725</xdr:rowOff>
    </xdr:from>
    <xdr:to>
      <xdr:col>3</xdr:col>
      <xdr:colOff>9525</xdr:colOff>
      <xdr:row>16</xdr:row>
      <xdr:rowOff>85725</xdr:rowOff>
    </xdr:to>
    <xdr:sp>
      <xdr:nvSpPr>
        <xdr:cNvPr id="14" name="Line 14"/>
        <xdr:cNvSpPr>
          <a:spLocks/>
        </xdr:cNvSpPr>
      </xdr:nvSpPr>
      <xdr:spPr>
        <a:xfrm>
          <a:off x="1495425" y="29432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21</xdr:row>
      <xdr:rowOff>85725</xdr:rowOff>
    </xdr:from>
    <xdr:to>
      <xdr:col>8</xdr:col>
      <xdr:colOff>9525</xdr:colOff>
      <xdr:row>21</xdr:row>
      <xdr:rowOff>85725</xdr:rowOff>
    </xdr:to>
    <xdr:sp>
      <xdr:nvSpPr>
        <xdr:cNvPr id="15" name="Line 15"/>
        <xdr:cNvSpPr>
          <a:spLocks/>
        </xdr:cNvSpPr>
      </xdr:nvSpPr>
      <xdr:spPr>
        <a:xfrm>
          <a:off x="4733925" y="37528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59</xdr:row>
      <xdr:rowOff>85725</xdr:rowOff>
    </xdr:from>
    <xdr:to>
      <xdr:col>2</xdr:col>
      <xdr:colOff>1343025</xdr:colOff>
      <xdr:row>59</xdr:row>
      <xdr:rowOff>95250</xdr:rowOff>
    </xdr:to>
    <xdr:sp>
      <xdr:nvSpPr>
        <xdr:cNvPr id="16" name="Line 16"/>
        <xdr:cNvSpPr>
          <a:spLocks/>
        </xdr:cNvSpPr>
      </xdr:nvSpPr>
      <xdr:spPr>
        <a:xfrm>
          <a:off x="1495425" y="9906000"/>
          <a:ext cx="1333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85725</xdr:rowOff>
    </xdr:from>
    <xdr:to>
      <xdr:col>2</xdr:col>
      <xdr:colOff>1343025</xdr:colOff>
      <xdr:row>26</xdr:row>
      <xdr:rowOff>85725</xdr:rowOff>
    </xdr:to>
    <xdr:sp>
      <xdr:nvSpPr>
        <xdr:cNvPr id="17" name="Line 17"/>
        <xdr:cNvSpPr>
          <a:spLocks/>
        </xdr:cNvSpPr>
      </xdr:nvSpPr>
      <xdr:spPr>
        <a:xfrm>
          <a:off x="1495425" y="456247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21</xdr:row>
      <xdr:rowOff>85725</xdr:rowOff>
    </xdr:from>
    <xdr:to>
      <xdr:col>3</xdr:col>
      <xdr:colOff>9525</xdr:colOff>
      <xdr:row>21</xdr:row>
      <xdr:rowOff>95250</xdr:rowOff>
    </xdr:to>
    <xdr:sp>
      <xdr:nvSpPr>
        <xdr:cNvPr id="18" name="Line 18"/>
        <xdr:cNvSpPr>
          <a:spLocks/>
        </xdr:cNvSpPr>
      </xdr:nvSpPr>
      <xdr:spPr>
        <a:xfrm>
          <a:off x="1495425" y="37528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31</xdr:row>
      <xdr:rowOff>85725</xdr:rowOff>
    </xdr:from>
    <xdr:to>
      <xdr:col>3</xdr:col>
      <xdr:colOff>9525</xdr:colOff>
      <xdr:row>31</xdr:row>
      <xdr:rowOff>85725</xdr:rowOff>
    </xdr:to>
    <xdr:sp>
      <xdr:nvSpPr>
        <xdr:cNvPr id="19" name="Line 19"/>
        <xdr:cNvSpPr>
          <a:spLocks/>
        </xdr:cNvSpPr>
      </xdr:nvSpPr>
      <xdr:spPr>
        <a:xfrm>
          <a:off x="1495425" y="53721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31</xdr:row>
      <xdr:rowOff>85725</xdr:rowOff>
    </xdr:from>
    <xdr:to>
      <xdr:col>8</xdr:col>
      <xdr:colOff>9525</xdr:colOff>
      <xdr:row>31</xdr:row>
      <xdr:rowOff>85725</xdr:rowOff>
    </xdr:to>
    <xdr:sp>
      <xdr:nvSpPr>
        <xdr:cNvPr id="20" name="Line 20"/>
        <xdr:cNvSpPr>
          <a:spLocks/>
        </xdr:cNvSpPr>
      </xdr:nvSpPr>
      <xdr:spPr>
        <a:xfrm>
          <a:off x="4733925" y="53721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26</xdr:row>
      <xdr:rowOff>85725</xdr:rowOff>
    </xdr:from>
    <xdr:to>
      <xdr:col>8</xdr:col>
      <xdr:colOff>9525</xdr:colOff>
      <xdr:row>26</xdr:row>
      <xdr:rowOff>85725</xdr:rowOff>
    </xdr:to>
    <xdr:sp>
      <xdr:nvSpPr>
        <xdr:cNvPr id="21" name="Line 21"/>
        <xdr:cNvSpPr>
          <a:spLocks/>
        </xdr:cNvSpPr>
      </xdr:nvSpPr>
      <xdr:spPr>
        <a:xfrm>
          <a:off x="4733925" y="45624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123</xdr:row>
      <xdr:rowOff>85725</xdr:rowOff>
    </xdr:from>
    <xdr:to>
      <xdr:col>8</xdr:col>
      <xdr:colOff>9525</xdr:colOff>
      <xdr:row>123</xdr:row>
      <xdr:rowOff>85725</xdr:rowOff>
    </xdr:to>
    <xdr:sp>
      <xdr:nvSpPr>
        <xdr:cNvPr id="22" name="Line 22"/>
        <xdr:cNvSpPr>
          <a:spLocks/>
        </xdr:cNvSpPr>
      </xdr:nvSpPr>
      <xdr:spPr>
        <a:xfrm>
          <a:off x="4733925" y="204025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128</xdr:row>
      <xdr:rowOff>85725</xdr:rowOff>
    </xdr:from>
    <xdr:to>
      <xdr:col>7</xdr:col>
      <xdr:colOff>790575</xdr:colOff>
      <xdr:row>128</xdr:row>
      <xdr:rowOff>85725</xdr:rowOff>
    </xdr:to>
    <xdr:sp>
      <xdr:nvSpPr>
        <xdr:cNvPr id="23" name="Line 23"/>
        <xdr:cNvSpPr>
          <a:spLocks/>
        </xdr:cNvSpPr>
      </xdr:nvSpPr>
      <xdr:spPr>
        <a:xfrm>
          <a:off x="4733925" y="212121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65</xdr:row>
      <xdr:rowOff>76200</xdr:rowOff>
    </xdr:from>
    <xdr:to>
      <xdr:col>3</xdr:col>
      <xdr:colOff>0</xdr:colOff>
      <xdr:row>65</xdr:row>
      <xdr:rowOff>85725</xdr:rowOff>
    </xdr:to>
    <xdr:sp>
      <xdr:nvSpPr>
        <xdr:cNvPr id="24" name="Line 24"/>
        <xdr:cNvSpPr>
          <a:spLocks/>
        </xdr:cNvSpPr>
      </xdr:nvSpPr>
      <xdr:spPr>
        <a:xfrm flipV="1">
          <a:off x="1495425" y="10868025"/>
          <a:ext cx="1438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89</xdr:row>
      <xdr:rowOff>85725</xdr:rowOff>
    </xdr:from>
    <xdr:to>
      <xdr:col>8</xdr:col>
      <xdr:colOff>9525</xdr:colOff>
      <xdr:row>89</xdr:row>
      <xdr:rowOff>85725</xdr:rowOff>
    </xdr:to>
    <xdr:sp>
      <xdr:nvSpPr>
        <xdr:cNvPr id="25" name="Line 25"/>
        <xdr:cNvSpPr>
          <a:spLocks/>
        </xdr:cNvSpPr>
      </xdr:nvSpPr>
      <xdr:spPr>
        <a:xfrm>
          <a:off x="4733925" y="147732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95</xdr:row>
      <xdr:rowOff>85725</xdr:rowOff>
    </xdr:from>
    <xdr:to>
      <xdr:col>8</xdr:col>
      <xdr:colOff>9525</xdr:colOff>
      <xdr:row>95</xdr:row>
      <xdr:rowOff>85725</xdr:rowOff>
    </xdr:to>
    <xdr:sp>
      <xdr:nvSpPr>
        <xdr:cNvPr id="26" name="Line 26"/>
        <xdr:cNvSpPr>
          <a:spLocks/>
        </xdr:cNvSpPr>
      </xdr:nvSpPr>
      <xdr:spPr>
        <a:xfrm>
          <a:off x="4733925" y="157448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100</xdr:row>
      <xdr:rowOff>85725</xdr:rowOff>
    </xdr:from>
    <xdr:to>
      <xdr:col>8</xdr:col>
      <xdr:colOff>9525</xdr:colOff>
      <xdr:row>100</xdr:row>
      <xdr:rowOff>85725</xdr:rowOff>
    </xdr:to>
    <xdr:sp>
      <xdr:nvSpPr>
        <xdr:cNvPr id="27" name="Line 27"/>
        <xdr:cNvSpPr>
          <a:spLocks/>
        </xdr:cNvSpPr>
      </xdr:nvSpPr>
      <xdr:spPr>
        <a:xfrm>
          <a:off x="4733925" y="165544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115</xdr:row>
      <xdr:rowOff>85725</xdr:rowOff>
    </xdr:from>
    <xdr:to>
      <xdr:col>8</xdr:col>
      <xdr:colOff>9525</xdr:colOff>
      <xdr:row>115</xdr:row>
      <xdr:rowOff>85725</xdr:rowOff>
    </xdr:to>
    <xdr:sp>
      <xdr:nvSpPr>
        <xdr:cNvPr id="28" name="Line 28"/>
        <xdr:cNvSpPr>
          <a:spLocks/>
        </xdr:cNvSpPr>
      </xdr:nvSpPr>
      <xdr:spPr>
        <a:xfrm>
          <a:off x="4733925" y="189833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110</xdr:row>
      <xdr:rowOff>85725</xdr:rowOff>
    </xdr:from>
    <xdr:to>
      <xdr:col>8</xdr:col>
      <xdr:colOff>9525</xdr:colOff>
      <xdr:row>110</xdr:row>
      <xdr:rowOff>85725</xdr:rowOff>
    </xdr:to>
    <xdr:sp>
      <xdr:nvSpPr>
        <xdr:cNvPr id="29" name="Line 29"/>
        <xdr:cNvSpPr>
          <a:spLocks/>
        </xdr:cNvSpPr>
      </xdr:nvSpPr>
      <xdr:spPr>
        <a:xfrm>
          <a:off x="4733925" y="181737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65</xdr:row>
      <xdr:rowOff>85725</xdr:rowOff>
    </xdr:from>
    <xdr:to>
      <xdr:col>7</xdr:col>
      <xdr:colOff>1371600</xdr:colOff>
      <xdr:row>65</xdr:row>
      <xdr:rowOff>85725</xdr:rowOff>
    </xdr:to>
    <xdr:sp>
      <xdr:nvSpPr>
        <xdr:cNvPr id="30" name="Line 30"/>
        <xdr:cNvSpPr>
          <a:spLocks/>
        </xdr:cNvSpPr>
      </xdr:nvSpPr>
      <xdr:spPr>
        <a:xfrm flipV="1">
          <a:off x="4733925" y="1087755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128</xdr:row>
      <xdr:rowOff>85725</xdr:rowOff>
    </xdr:from>
    <xdr:to>
      <xdr:col>7</xdr:col>
      <xdr:colOff>57150</xdr:colOff>
      <xdr:row>128</xdr:row>
      <xdr:rowOff>85725</xdr:rowOff>
    </xdr:to>
    <xdr:sp>
      <xdr:nvSpPr>
        <xdr:cNvPr id="31" name="Line 31"/>
        <xdr:cNvSpPr>
          <a:spLocks/>
        </xdr:cNvSpPr>
      </xdr:nvSpPr>
      <xdr:spPr>
        <a:xfrm flipV="1">
          <a:off x="3067050" y="212121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36</xdr:row>
      <xdr:rowOff>85725</xdr:rowOff>
    </xdr:from>
    <xdr:to>
      <xdr:col>3</xdr:col>
      <xdr:colOff>9525</xdr:colOff>
      <xdr:row>36</xdr:row>
      <xdr:rowOff>85725</xdr:rowOff>
    </xdr:to>
    <xdr:sp>
      <xdr:nvSpPr>
        <xdr:cNvPr id="32" name="Line 32"/>
        <xdr:cNvSpPr>
          <a:spLocks/>
        </xdr:cNvSpPr>
      </xdr:nvSpPr>
      <xdr:spPr>
        <a:xfrm>
          <a:off x="1495425" y="61817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81</xdr:row>
      <xdr:rowOff>85725</xdr:rowOff>
    </xdr:from>
    <xdr:to>
      <xdr:col>8</xdr:col>
      <xdr:colOff>9525</xdr:colOff>
      <xdr:row>81</xdr:row>
      <xdr:rowOff>85725</xdr:rowOff>
    </xdr:to>
    <xdr:sp>
      <xdr:nvSpPr>
        <xdr:cNvPr id="33" name="Line 33"/>
        <xdr:cNvSpPr>
          <a:spLocks/>
        </xdr:cNvSpPr>
      </xdr:nvSpPr>
      <xdr:spPr>
        <a:xfrm>
          <a:off x="4733925" y="134778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59</xdr:row>
      <xdr:rowOff>85725</xdr:rowOff>
    </xdr:from>
    <xdr:to>
      <xdr:col>4</xdr:col>
      <xdr:colOff>9525</xdr:colOff>
      <xdr:row>59</xdr:row>
      <xdr:rowOff>85725</xdr:rowOff>
    </xdr:to>
    <xdr:sp>
      <xdr:nvSpPr>
        <xdr:cNvPr id="1" name="Line 1"/>
        <xdr:cNvSpPr>
          <a:spLocks/>
        </xdr:cNvSpPr>
      </xdr:nvSpPr>
      <xdr:spPr>
        <a:xfrm>
          <a:off x="2486025" y="101727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54</xdr:row>
      <xdr:rowOff>85725</xdr:rowOff>
    </xdr:from>
    <xdr:to>
      <xdr:col>4</xdr:col>
      <xdr:colOff>9525</xdr:colOff>
      <xdr:row>54</xdr:row>
      <xdr:rowOff>85725</xdr:rowOff>
    </xdr:to>
    <xdr:sp>
      <xdr:nvSpPr>
        <xdr:cNvPr id="2" name="Line 2"/>
        <xdr:cNvSpPr>
          <a:spLocks/>
        </xdr:cNvSpPr>
      </xdr:nvSpPr>
      <xdr:spPr>
        <a:xfrm>
          <a:off x="2486025" y="93630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172</xdr:row>
      <xdr:rowOff>85725</xdr:rowOff>
    </xdr:from>
    <xdr:to>
      <xdr:col>4</xdr:col>
      <xdr:colOff>1466850</xdr:colOff>
      <xdr:row>172</xdr:row>
      <xdr:rowOff>85725</xdr:rowOff>
    </xdr:to>
    <xdr:sp>
      <xdr:nvSpPr>
        <xdr:cNvPr id="3" name="Line 3"/>
        <xdr:cNvSpPr>
          <a:spLocks/>
        </xdr:cNvSpPr>
      </xdr:nvSpPr>
      <xdr:spPr>
        <a:xfrm>
          <a:off x="2486025" y="2862262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176</xdr:row>
      <xdr:rowOff>85725</xdr:rowOff>
    </xdr:from>
    <xdr:to>
      <xdr:col>4</xdr:col>
      <xdr:colOff>9525</xdr:colOff>
      <xdr:row>176</xdr:row>
      <xdr:rowOff>85725</xdr:rowOff>
    </xdr:to>
    <xdr:sp>
      <xdr:nvSpPr>
        <xdr:cNvPr id="4" name="Line 4"/>
        <xdr:cNvSpPr>
          <a:spLocks/>
        </xdr:cNvSpPr>
      </xdr:nvSpPr>
      <xdr:spPr>
        <a:xfrm>
          <a:off x="2486025" y="292703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49</xdr:row>
      <xdr:rowOff>85725</xdr:rowOff>
    </xdr:from>
    <xdr:to>
      <xdr:col>4</xdr:col>
      <xdr:colOff>9525</xdr:colOff>
      <xdr:row>49</xdr:row>
      <xdr:rowOff>85725</xdr:rowOff>
    </xdr:to>
    <xdr:sp>
      <xdr:nvSpPr>
        <xdr:cNvPr id="5" name="Line 5"/>
        <xdr:cNvSpPr>
          <a:spLocks/>
        </xdr:cNvSpPr>
      </xdr:nvSpPr>
      <xdr:spPr>
        <a:xfrm>
          <a:off x="2486025" y="85534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99</xdr:row>
      <xdr:rowOff>85725</xdr:rowOff>
    </xdr:from>
    <xdr:to>
      <xdr:col>2</xdr:col>
      <xdr:colOff>1905000</xdr:colOff>
      <xdr:row>99</xdr:row>
      <xdr:rowOff>85725</xdr:rowOff>
    </xdr:to>
    <xdr:sp>
      <xdr:nvSpPr>
        <xdr:cNvPr id="6" name="Line 6"/>
        <xdr:cNvSpPr>
          <a:spLocks/>
        </xdr:cNvSpPr>
      </xdr:nvSpPr>
      <xdr:spPr>
        <a:xfrm>
          <a:off x="2486025" y="166592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89</xdr:row>
      <xdr:rowOff>85725</xdr:rowOff>
    </xdr:from>
    <xdr:to>
      <xdr:col>3</xdr:col>
      <xdr:colOff>0</xdr:colOff>
      <xdr:row>89</xdr:row>
      <xdr:rowOff>85725</xdr:rowOff>
    </xdr:to>
    <xdr:sp>
      <xdr:nvSpPr>
        <xdr:cNvPr id="7" name="Line 7"/>
        <xdr:cNvSpPr>
          <a:spLocks/>
        </xdr:cNvSpPr>
      </xdr:nvSpPr>
      <xdr:spPr>
        <a:xfrm>
          <a:off x="2486025" y="15039975"/>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94</xdr:row>
      <xdr:rowOff>85725</xdr:rowOff>
    </xdr:from>
    <xdr:to>
      <xdr:col>4</xdr:col>
      <xdr:colOff>1419225</xdr:colOff>
      <xdr:row>94</xdr:row>
      <xdr:rowOff>95250</xdr:rowOff>
    </xdr:to>
    <xdr:sp>
      <xdr:nvSpPr>
        <xdr:cNvPr id="8" name="Line 8"/>
        <xdr:cNvSpPr>
          <a:spLocks/>
        </xdr:cNvSpPr>
      </xdr:nvSpPr>
      <xdr:spPr>
        <a:xfrm>
          <a:off x="2486025" y="15849600"/>
          <a:ext cx="37623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151</xdr:row>
      <xdr:rowOff>85725</xdr:rowOff>
    </xdr:from>
    <xdr:to>
      <xdr:col>4</xdr:col>
      <xdr:colOff>9525</xdr:colOff>
      <xdr:row>151</xdr:row>
      <xdr:rowOff>85725</xdr:rowOff>
    </xdr:to>
    <xdr:sp>
      <xdr:nvSpPr>
        <xdr:cNvPr id="9" name="Line 9"/>
        <xdr:cNvSpPr>
          <a:spLocks/>
        </xdr:cNvSpPr>
      </xdr:nvSpPr>
      <xdr:spPr>
        <a:xfrm>
          <a:off x="2486025" y="250793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xdr:row>
      <xdr:rowOff>85725</xdr:rowOff>
    </xdr:from>
    <xdr:to>
      <xdr:col>2</xdr:col>
      <xdr:colOff>1343025</xdr:colOff>
      <xdr:row>14</xdr:row>
      <xdr:rowOff>85725</xdr:rowOff>
    </xdr:to>
    <xdr:sp>
      <xdr:nvSpPr>
        <xdr:cNvPr id="10" name="Line 10"/>
        <xdr:cNvSpPr>
          <a:spLocks/>
        </xdr:cNvSpPr>
      </xdr:nvSpPr>
      <xdr:spPr>
        <a:xfrm>
          <a:off x="2486025" y="280035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120</xdr:row>
      <xdr:rowOff>85725</xdr:rowOff>
    </xdr:from>
    <xdr:to>
      <xdr:col>4</xdr:col>
      <xdr:colOff>9525</xdr:colOff>
      <xdr:row>120</xdr:row>
      <xdr:rowOff>85725</xdr:rowOff>
    </xdr:to>
    <xdr:sp>
      <xdr:nvSpPr>
        <xdr:cNvPr id="11" name="Line 11"/>
        <xdr:cNvSpPr>
          <a:spLocks/>
        </xdr:cNvSpPr>
      </xdr:nvSpPr>
      <xdr:spPr>
        <a:xfrm>
          <a:off x="2486025" y="200596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79</xdr:row>
      <xdr:rowOff>85725</xdr:rowOff>
    </xdr:from>
    <xdr:to>
      <xdr:col>4</xdr:col>
      <xdr:colOff>9525</xdr:colOff>
      <xdr:row>79</xdr:row>
      <xdr:rowOff>85725</xdr:rowOff>
    </xdr:to>
    <xdr:sp>
      <xdr:nvSpPr>
        <xdr:cNvPr id="12" name="Line 12"/>
        <xdr:cNvSpPr>
          <a:spLocks/>
        </xdr:cNvSpPr>
      </xdr:nvSpPr>
      <xdr:spPr>
        <a:xfrm>
          <a:off x="2486025" y="134112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85725</xdr:rowOff>
    </xdr:from>
    <xdr:to>
      <xdr:col>3</xdr:col>
      <xdr:colOff>0</xdr:colOff>
      <xdr:row>9</xdr:row>
      <xdr:rowOff>85725</xdr:rowOff>
    </xdr:to>
    <xdr:sp>
      <xdr:nvSpPr>
        <xdr:cNvPr id="13" name="Line 13"/>
        <xdr:cNvSpPr>
          <a:spLocks/>
        </xdr:cNvSpPr>
      </xdr:nvSpPr>
      <xdr:spPr>
        <a:xfrm>
          <a:off x="2486025" y="1990725"/>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19</xdr:row>
      <xdr:rowOff>85725</xdr:rowOff>
    </xdr:from>
    <xdr:to>
      <xdr:col>4</xdr:col>
      <xdr:colOff>1476375</xdr:colOff>
      <xdr:row>19</xdr:row>
      <xdr:rowOff>85725</xdr:rowOff>
    </xdr:to>
    <xdr:sp>
      <xdr:nvSpPr>
        <xdr:cNvPr id="14" name="Line 14"/>
        <xdr:cNvSpPr>
          <a:spLocks/>
        </xdr:cNvSpPr>
      </xdr:nvSpPr>
      <xdr:spPr>
        <a:xfrm>
          <a:off x="2486025" y="3609975"/>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64</xdr:row>
      <xdr:rowOff>85725</xdr:rowOff>
    </xdr:from>
    <xdr:to>
      <xdr:col>4</xdr:col>
      <xdr:colOff>9525</xdr:colOff>
      <xdr:row>64</xdr:row>
      <xdr:rowOff>85725</xdr:rowOff>
    </xdr:to>
    <xdr:sp>
      <xdr:nvSpPr>
        <xdr:cNvPr id="15" name="Line 15"/>
        <xdr:cNvSpPr>
          <a:spLocks/>
        </xdr:cNvSpPr>
      </xdr:nvSpPr>
      <xdr:spPr>
        <a:xfrm>
          <a:off x="2486025" y="109823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105</xdr:row>
      <xdr:rowOff>85725</xdr:rowOff>
    </xdr:from>
    <xdr:to>
      <xdr:col>2</xdr:col>
      <xdr:colOff>1343025</xdr:colOff>
      <xdr:row>105</xdr:row>
      <xdr:rowOff>95250</xdr:rowOff>
    </xdr:to>
    <xdr:sp>
      <xdr:nvSpPr>
        <xdr:cNvPr id="16" name="Line 16"/>
        <xdr:cNvSpPr>
          <a:spLocks/>
        </xdr:cNvSpPr>
      </xdr:nvSpPr>
      <xdr:spPr>
        <a:xfrm>
          <a:off x="2486025" y="17630775"/>
          <a:ext cx="1333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29</xdr:row>
      <xdr:rowOff>85725</xdr:rowOff>
    </xdr:from>
    <xdr:to>
      <xdr:col>2</xdr:col>
      <xdr:colOff>1343025</xdr:colOff>
      <xdr:row>29</xdr:row>
      <xdr:rowOff>85725</xdr:rowOff>
    </xdr:to>
    <xdr:sp>
      <xdr:nvSpPr>
        <xdr:cNvPr id="17" name="Line 17"/>
        <xdr:cNvSpPr>
          <a:spLocks/>
        </xdr:cNvSpPr>
      </xdr:nvSpPr>
      <xdr:spPr>
        <a:xfrm>
          <a:off x="2486025" y="531495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24</xdr:row>
      <xdr:rowOff>85725</xdr:rowOff>
    </xdr:from>
    <xdr:to>
      <xdr:col>4</xdr:col>
      <xdr:colOff>1428750</xdr:colOff>
      <xdr:row>24</xdr:row>
      <xdr:rowOff>95250</xdr:rowOff>
    </xdr:to>
    <xdr:sp>
      <xdr:nvSpPr>
        <xdr:cNvPr id="18" name="Line 18"/>
        <xdr:cNvSpPr>
          <a:spLocks/>
        </xdr:cNvSpPr>
      </xdr:nvSpPr>
      <xdr:spPr>
        <a:xfrm>
          <a:off x="2486025" y="4505325"/>
          <a:ext cx="37719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xdr:row>
      <xdr:rowOff>85725</xdr:rowOff>
    </xdr:from>
    <xdr:to>
      <xdr:col>4</xdr:col>
      <xdr:colOff>1457325</xdr:colOff>
      <xdr:row>34</xdr:row>
      <xdr:rowOff>85725</xdr:rowOff>
    </xdr:to>
    <xdr:sp>
      <xdr:nvSpPr>
        <xdr:cNvPr id="19" name="Line 19"/>
        <xdr:cNvSpPr>
          <a:spLocks/>
        </xdr:cNvSpPr>
      </xdr:nvSpPr>
      <xdr:spPr>
        <a:xfrm>
          <a:off x="2486025" y="6124575"/>
          <a:ext cx="3800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74</xdr:row>
      <xdr:rowOff>85725</xdr:rowOff>
    </xdr:from>
    <xdr:to>
      <xdr:col>4</xdr:col>
      <xdr:colOff>9525</xdr:colOff>
      <xdr:row>74</xdr:row>
      <xdr:rowOff>85725</xdr:rowOff>
    </xdr:to>
    <xdr:sp>
      <xdr:nvSpPr>
        <xdr:cNvPr id="20" name="Line 20"/>
        <xdr:cNvSpPr>
          <a:spLocks/>
        </xdr:cNvSpPr>
      </xdr:nvSpPr>
      <xdr:spPr>
        <a:xfrm>
          <a:off x="2486025" y="126015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69</xdr:row>
      <xdr:rowOff>85725</xdr:rowOff>
    </xdr:from>
    <xdr:to>
      <xdr:col>4</xdr:col>
      <xdr:colOff>9525</xdr:colOff>
      <xdr:row>69</xdr:row>
      <xdr:rowOff>85725</xdr:rowOff>
    </xdr:to>
    <xdr:sp>
      <xdr:nvSpPr>
        <xdr:cNvPr id="21" name="Line 21"/>
        <xdr:cNvSpPr>
          <a:spLocks/>
        </xdr:cNvSpPr>
      </xdr:nvSpPr>
      <xdr:spPr>
        <a:xfrm>
          <a:off x="2486025" y="117919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176</xdr:row>
      <xdr:rowOff>85725</xdr:rowOff>
    </xdr:from>
    <xdr:to>
      <xdr:col>4</xdr:col>
      <xdr:colOff>9525</xdr:colOff>
      <xdr:row>176</xdr:row>
      <xdr:rowOff>85725</xdr:rowOff>
    </xdr:to>
    <xdr:sp>
      <xdr:nvSpPr>
        <xdr:cNvPr id="22" name="Line 22"/>
        <xdr:cNvSpPr>
          <a:spLocks/>
        </xdr:cNvSpPr>
      </xdr:nvSpPr>
      <xdr:spPr>
        <a:xfrm>
          <a:off x="2486025" y="292703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110</xdr:row>
      <xdr:rowOff>76200</xdr:rowOff>
    </xdr:from>
    <xdr:to>
      <xdr:col>3</xdr:col>
      <xdr:colOff>0</xdr:colOff>
      <xdr:row>110</xdr:row>
      <xdr:rowOff>85725</xdr:rowOff>
    </xdr:to>
    <xdr:sp>
      <xdr:nvSpPr>
        <xdr:cNvPr id="23" name="Line 23"/>
        <xdr:cNvSpPr>
          <a:spLocks/>
        </xdr:cNvSpPr>
      </xdr:nvSpPr>
      <xdr:spPr>
        <a:xfrm flipV="1">
          <a:off x="2486025" y="18430875"/>
          <a:ext cx="1905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135</xdr:row>
      <xdr:rowOff>85725</xdr:rowOff>
    </xdr:from>
    <xdr:to>
      <xdr:col>4</xdr:col>
      <xdr:colOff>9525</xdr:colOff>
      <xdr:row>135</xdr:row>
      <xdr:rowOff>85725</xdr:rowOff>
    </xdr:to>
    <xdr:sp>
      <xdr:nvSpPr>
        <xdr:cNvPr id="24" name="Line 24"/>
        <xdr:cNvSpPr>
          <a:spLocks/>
        </xdr:cNvSpPr>
      </xdr:nvSpPr>
      <xdr:spPr>
        <a:xfrm>
          <a:off x="2486025" y="224885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141</xdr:row>
      <xdr:rowOff>85725</xdr:rowOff>
    </xdr:from>
    <xdr:to>
      <xdr:col>4</xdr:col>
      <xdr:colOff>9525</xdr:colOff>
      <xdr:row>141</xdr:row>
      <xdr:rowOff>85725</xdr:rowOff>
    </xdr:to>
    <xdr:sp>
      <xdr:nvSpPr>
        <xdr:cNvPr id="25" name="Line 25"/>
        <xdr:cNvSpPr>
          <a:spLocks/>
        </xdr:cNvSpPr>
      </xdr:nvSpPr>
      <xdr:spPr>
        <a:xfrm>
          <a:off x="2486025" y="234600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146</xdr:row>
      <xdr:rowOff>85725</xdr:rowOff>
    </xdr:from>
    <xdr:to>
      <xdr:col>4</xdr:col>
      <xdr:colOff>9525</xdr:colOff>
      <xdr:row>146</xdr:row>
      <xdr:rowOff>85725</xdr:rowOff>
    </xdr:to>
    <xdr:sp>
      <xdr:nvSpPr>
        <xdr:cNvPr id="26" name="Line 26"/>
        <xdr:cNvSpPr>
          <a:spLocks/>
        </xdr:cNvSpPr>
      </xdr:nvSpPr>
      <xdr:spPr>
        <a:xfrm>
          <a:off x="2486025" y="242697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161</xdr:row>
      <xdr:rowOff>85725</xdr:rowOff>
    </xdr:from>
    <xdr:to>
      <xdr:col>4</xdr:col>
      <xdr:colOff>9525</xdr:colOff>
      <xdr:row>161</xdr:row>
      <xdr:rowOff>85725</xdr:rowOff>
    </xdr:to>
    <xdr:sp>
      <xdr:nvSpPr>
        <xdr:cNvPr id="27" name="Line 27"/>
        <xdr:cNvSpPr>
          <a:spLocks/>
        </xdr:cNvSpPr>
      </xdr:nvSpPr>
      <xdr:spPr>
        <a:xfrm>
          <a:off x="2486025" y="266985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156</xdr:row>
      <xdr:rowOff>85725</xdr:rowOff>
    </xdr:from>
    <xdr:to>
      <xdr:col>4</xdr:col>
      <xdr:colOff>9525</xdr:colOff>
      <xdr:row>156</xdr:row>
      <xdr:rowOff>85725</xdr:rowOff>
    </xdr:to>
    <xdr:sp>
      <xdr:nvSpPr>
        <xdr:cNvPr id="28" name="Line 28"/>
        <xdr:cNvSpPr>
          <a:spLocks/>
        </xdr:cNvSpPr>
      </xdr:nvSpPr>
      <xdr:spPr>
        <a:xfrm>
          <a:off x="2486025" y="258889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176</xdr:row>
      <xdr:rowOff>85725</xdr:rowOff>
    </xdr:from>
    <xdr:to>
      <xdr:col>4</xdr:col>
      <xdr:colOff>1466850</xdr:colOff>
      <xdr:row>176</xdr:row>
      <xdr:rowOff>85725</xdr:rowOff>
    </xdr:to>
    <xdr:sp>
      <xdr:nvSpPr>
        <xdr:cNvPr id="29" name="Line 29"/>
        <xdr:cNvSpPr>
          <a:spLocks/>
        </xdr:cNvSpPr>
      </xdr:nvSpPr>
      <xdr:spPr>
        <a:xfrm>
          <a:off x="2486025" y="2927032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181</xdr:row>
      <xdr:rowOff>85725</xdr:rowOff>
    </xdr:from>
    <xdr:to>
      <xdr:col>4</xdr:col>
      <xdr:colOff>1466850</xdr:colOff>
      <xdr:row>181</xdr:row>
      <xdr:rowOff>85725</xdr:rowOff>
    </xdr:to>
    <xdr:sp>
      <xdr:nvSpPr>
        <xdr:cNvPr id="30" name="Line 30"/>
        <xdr:cNvSpPr>
          <a:spLocks/>
        </xdr:cNvSpPr>
      </xdr:nvSpPr>
      <xdr:spPr>
        <a:xfrm>
          <a:off x="2486025" y="3007995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141</xdr:row>
      <xdr:rowOff>85725</xdr:rowOff>
    </xdr:from>
    <xdr:to>
      <xdr:col>4</xdr:col>
      <xdr:colOff>9525</xdr:colOff>
      <xdr:row>141</xdr:row>
      <xdr:rowOff>85725</xdr:rowOff>
    </xdr:to>
    <xdr:sp>
      <xdr:nvSpPr>
        <xdr:cNvPr id="31" name="Line 31"/>
        <xdr:cNvSpPr>
          <a:spLocks/>
        </xdr:cNvSpPr>
      </xdr:nvSpPr>
      <xdr:spPr>
        <a:xfrm>
          <a:off x="2486025" y="234600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146</xdr:row>
      <xdr:rowOff>85725</xdr:rowOff>
    </xdr:from>
    <xdr:to>
      <xdr:col>4</xdr:col>
      <xdr:colOff>9525</xdr:colOff>
      <xdr:row>146</xdr:row>
      <xdr:rowOff>85725</xdr:rowOff>
    </xdr:to>
    <xdr:sp>
      <xdr:nvSpPr>
        <xdr:cNvPr id="32" name="Line 32"/>
        <xdr:cNvSpPr>
          <a:spLocks/>
        </xdr:cNvSpPr>
      </xdr:nvSpPr>
      <xdr:spPr>
        <a:xfrm>
          <a:off x="2486025" y="242697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151</xdr:row>
      <xdr:rowOff>85725</xdr:rowOff>
    </xdr:from>
    <xdr:to>
      <xdr:col>4</xdr:col>
      <xdr:colOff>9525</xdr:colOff>
      <xdr:row>151</xdr:row>
      <xdr:rowOff>85725</xdr:rowOff>
    </xdr:to>
    <xdr:sp>
      <xdr:nvSpPr>
        <xdr:cNvPr id="33" name="Line 33"/>
        <xdr:cNvSpPr>
          <a:spLocks/>
        </xdr:cNvSpPr>
      </xdr:nvSpPr>
      <xdr:spPr>
        <a:xfrm>
          <a:off x="2486025" y="250793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151</xdr:row>
      <xdr:rowOff>85725</xdr:rowOff>
    </xdr:from>
    <xdr:to>
      <xdr:col>4</xdr:col>
      <xdr:colOff>9525</xdr:colOff>
      <xdr:row>151</xdr:row>
      <xdr:rowOff>85725</xdr:rowOff>
    </xdr:to>
    <xdr:sp>
      <xdr:nvSpPr>
        <xdr:cNvPr id="34" name="Line 34"/>
        <xdr:cNvSpPr>
          <a:spLocks/>
        </xdr:cNvSpPr>
      </xdr:nvSpPr>
      <xdr:spPr>
        <a:xfrm>
          <a:off x="2486025" y="250793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156</xdr:row>
      <xdr:rowOff>85725</xdr:rowOff>
    </xdr:from>
    <xdr:to>
      <xdr:col>4</xdr:col>
      <xdr:colOff>9525</xdr:colOff>
      <xdr:row>156</xdr:row>
      <xdr:rowOff>85725</xdr:rowOff>
    </xdr:to>
    <xdr:sp>
      <xdr:nvSpPr>
        <xdr:cNvPr id="35" name="Line 35"/>
        <xdr:cNvSpPr>
          <a:spLocks/>
        </xdr:cNvSpPr>
      </xdr:nvSpPr>
      <xdr:spPr>
        <a:xfrm>
          <a:off x="2486025" y="258889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156</xdr:row>
      <xdr:rowOff>85725</xdr:rowOff>
    </xdr:from>
    <xdr:to>
      <xdr:col>4</xdr:col>
      <xdr:colOff>9525</xdr:colOff>
      <xdr:row>156</xdr:row>
      <xdr:rowOff>85725</xdr:rowOff>
    </xdr:to>
    <xdr:sp>
      <xdr:nvSpPr>
        <xdr:cNvPr id="36" name="Line 36"/>
        <xdr:cNvSpPr>
          <a:spLocks/>
        </xdr:cNvSpPr>
      </xdr:nvSpPr>
      <xdr:spPr>
        <a:xfrm>
          <a:off x="2486025" y="258889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161</xdr:row>
      <xdr:rowOff>85725</xdr:rowOff>
    </xdr:from>
    <xdr:to>
      <xdr:col>4</xdr:col>
      <xdr:colOff>9525</xdr:colOff>
      <xdr:row>161</xdr:row>
      <xdr:rowOff>85725</xdr:rowOff>
    </xdr:to>
    <xdr:sp>
      <xdr:nvSpPr>
        <xdr:cNvPr id="37" name="Line 37"/>
        <xdr:cNvSpPr>
          <a:spLocks/>
        </xdr:cNvSpPr>
      </xdr:nvSpPr>
      <xdr:spPr>
        <a:xfrm>
          <a:off x="2486025" y="266985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161</xdr:row>
      <xdr:rowOff>85725</xdr:rowOff>
    </xdr:from>
    <xdr:to>
      <xdr:col>4</xdr:col>
      <xdr:colOff>9525</xdr:colOff>
      <xdr:row>161</xdr:row>
      <xdr:rowOff>85725</xdr:rowOff>
    </xdr:to>
    <xdr:sp>
      <xdr:nvSpPr>
        <xdr:cNvPr id="38" name="Line 38"/>
        <xdr:cNvSpPr>
          <a:spLocks/>
        </xdr:cNvSpPr>
      </xdr:nvSpPr>
      <xdr:spPr>
        <a:xfrm>
          <a:off x="2486025" y="266985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205</xdr:row>
      <xdr:rowOff>85725</xdr:rowOff>
    </xdr:from>
    <xdr:to>
      <xdr:col>2</xdr:col>
      <xdr:colOff>1371600</xdr:colOff>
      <xdr:row>205</xdr:row>
      <xdr:rowOff>85725</xdr:rowOff>
    </xdr:to>
    <xdr:sp>
      <xdr:nvSpPr>
        <xdr:cNvPr id="39" name="Line 40"/>
        <xdr:cNvSpPr>
          <a:spLocks/>
        </xdr:cNvSpPr>
      </xdr:nvSpPr>
      <xdr:spPr>
        <a:xfrm flipV="1">
          <a:off x="2486025" y="3374707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39</xdr:row>
      <xdr:rowOff>85725</xdr:rowOff>
    </xdr:from>
    <xdr:to>
      <xdr:col>3</xdr:col>
      <xdr:colOff>9525</xdr:colOff>
      <xdr:row>39</xdr:row>
      <xdr:rowOff>85725</xdr:rowOff>
    </xdr:to>
    <xdr:sp>
      <xdr:nvSpPr>
        <xdr:cNvPr id="40" name="Line 42"/>
        <xdr:cNvSpPr>
          <a:spLocks/>
        </xdr:cNvSpPr>
      </xdr:nvSpPr>
      <xdr:spPr>
        <a:xfrm>
          <a:off x="2486025" y="693420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127</xdr:row>
      <xdr:rowOff>85725</xdr:rowOff>
    </xdr:from>
    <xdr:to>
      <xdr:col>3</xdr:col>
      <xdr:colOff>9525</xdr:colOff>
      <xdr:row>127</xdr:row>
      <xdr:rowOff>85725</xdr:rowOff>
    </xdr:to>
    <xdr:sp>
      <xdr:nvSpPr>
        <xdr:cNvPr id="41" name="Line 43"/>
        <xdr:cNvSpPr>
          <a:spLocks/>
        </xdr:cNvSpPr>
      </xdr:nvSpPr>
      <xdr:spPr>
        <a:xfrm>
          <a:off x="2486025" y="2119312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J5"/>
  <sheetViews>
    <sheetView workbookViewId="0" topLeftCell="A1">
      <selection activeCell="G9" sqref="G9"/>
    </sheetView>
  </sheetViews>
  <sheetFormatPr defaultColWidth="9.140625" defaultRowHeight="12.75"/>
  <cols>
    <col min="1" max="1" width="1.57421875" style="0" customWidth="1"/>
    <col min="9" max="9" width="8.28125" style="0" customWidth="1"/>
    <col min="10" max="10" width="16.7109375" style="0" customWidth="1"/>
  </cols>
  <sheetData>
    <row r="4" spans="2:10" ht="51" customHeight="1">
      <c r="B4" s="407" t="s">
        <v>263</v>
      </c>
      <c r="C4" s="408"/>
      <c r="D4" s="408"/>
      <c r="E4" s="408"/>
      <c r="F4" s="408"/>
      <c r="G4" s="408"/>
      <c r="H4" s="408"/>
      <c r="I4" s="408"/>
      <c r="J4" s="408"/>
    </row>
    <row r="5" spans="2:10" ht="70.5" customHeight="1">
      <c r="B5" s="405" t="s">
        <v>275</v>
      </c>
      <c r="C5" s="406"/>
      <c r="D5" s="406"/>
      <c r="E5" s="406"/>
      <c r="F5" s="406"/>
      <c r="G5" s="406"/>
      <c r="H5" s="406"/>
      <c r="I5" s="406"/>
      <c r="J5" s="406"/>
    </row>
  </sheetData>
  <mergeCells count="2">
    <mergeCell ref="B5:J5"/>
    <mergeCell ref="B4:J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5"/>
  <sheetViews>
    <sheetView workbookViewId="0" topLeftCell="A1">
      <selection activeCell="I13" sqref="I13"/>
    </sheetView>
  </sheetViews>
  <sheetFormatPr defaultColWidth="9.140625" defaultRowHeight="12.75"/>
  <cols>
    <col min="4" max="4" width="11.8515625" style="0" customWidth="1"/>
    <col min="5" max="5" width="1.7109375" style="0" customWidth="1"/>
    <col min="6" max="6" width="9.57421875" style="0" customWidth="1"/>
    <col min="7" max="7" width="11.140625" style="0" customWidth="1"/>
    <col min="8" max="8" width="1.28515625" style="0" customWidth="1"/>
    <col min="9" max="9" width="12.8515625" style="0" customWidth="1"/>
    <col min="10" max="10" width="3.421875" style="0" customWidth="1"/>
    <col min="11" max="11" width="11.57421875" style="0" customWidth="1"/>
  </cols>
  <sheetData>
    <row r="1" ht="12.75">
      <c r="A1" s="1" t="s">
        <v>264</v>
      </c>
    </row>
    <row r="3" spans="1:10" ht="15.75">
      <c r="A3" t="s">
        <v>0</v>
      </c>
      <c r="G3" s="2">
        <v>10000000</v>
      </c>
      <c r="H3" s="2"/>
      <c r="J3" s="3" t="s">
        <v>1</v>
      </c>
    </row>
    <row r="4" spans="1:11" ht="15.75">
      <c r="A4" t="s">
        <v>271</v>
      </c>
      <c r="G4" s="4">
        <v>-4000000</v>
      </c>
      <c r="H4" s="5"/>
      <c r="I4" s="6"/>
      <c r="J4" s="7" t="s">
        <v>2</v>
      </c>
      <c r="K4" s="8">
        <v>2000000</v>
      </c>
    </row>
    <row r="5" spans="1:11" ht="12.75">
      <c r="A5" t="s">
        <v>3</v>
      </c>
      <c r="G5" s="2">
        <f>+G3+G4</f>
        <v>6000000</v>
      </c>
      <c r="H5" s="2"/>
      <c r="I5" s="9"/>
      <c r="J5" s="10" t="s">
        <v>4</v>
      </c>
      <c r="K5" s="11">
        <v>22000000</v>
      </c>
    </row>
    <row r="6" spans="1:11" ht="12.75">
      <c r="A6" t="s">
        <v>5</v>
      </c>
      <c r="G6" s="2">
        <v>-800000</v>
      </c>
      <c r="H6" s="2"/>
      <c r="I6" s="9"/>
      <c r="J6" s="10"/>
      <c r="K6" s="12">
        <f>SUM(K4:K5)</f>
        <v>24000000</v>
      </c>
    </row>
    <row r="7" spans="1:11" ht="12.75">
      <c r="A7" t="s">
        <v>6</v>
      </c>
      <c r="G7" s="4">
        <v>-2000000</v>
      </c>
      <c r="H7" s="5"/>
      <c r="I7" s="9"/>
      <c r="J7" s="10" t="s">
        <v>7</v>
      </c>
      <c r="K7" s="12">
        <v>-20000000</v>
      </c>
    </row>
    <row r="8" spans="1:11" ht="13.5" thickBot="1">
      <c r="A8" t="s">
        <v>272</v>
      </c>
      <c r="G8" s="2">
        <f>+G7+G6+G5</f>
        <v>3200000</v>
      </c>
      <c r="H8" s="2"/>
      <c r="I8" s="9"/>
      <c r="J8" s="10" t="s">
        <v>8</v>
      </c>
      <c r="K8" s="13">
        <f>+K7+K6</f>
        <v>4000000</v>
      </c>
    </row>
    <row r="9" spans="1:11" ht="13.5" thickTop="1">
      <c r="A9" t="s">
        <v>9</v>
      </c>
      <c r="G9" s="4">
        <v>-1350000</v>
      </c>
      <c r="H9" s="5"/>
      <c r="I9" s="14"/>
      <c r="J9" s="15"/>
      <c r="K9" s="16"/>
    </row>
    <row r="10" spans="1:11" ht="12.75">
      <c r="A10" t="s">
        <v>10</v>
      </c>
      <c r="G10" s="2">
        <f>+G9+G8</f>
        <v>1850000</v>
      </c>
      <c r="H10" s="2"/>
      <c r="K10" s="17"/>
    </row>
    <row r="11" spans="1:8" ht="12.75">
      <c r="A11" t="s">
        <v>265</v>
      </c>
      <c r="G11" s="4">
        <v>-740000</v>
      </c>
      <c r="H11" s="5"/>
    </row>
    <row r="12" spans="1:8" ht="12.75">
      <c r="A12" t="s">
        <v>11</v>
      </c>
      <c r="G12" s="5">
        <f>+G10+G11</f>
        <v>1110000</v>
      </c>
      <c r="H12" s="5"/>
    </row>
    <row r="13" spans="1:8" ht="12.75">
      <c r="A13" t="s">
        <v>12</v>
      </c>
      <c r="G13" s="4">
        <v>-110000</v>
      </c>
      <c r="H13" s="5"/>
    </row>
    <row r="14" spans="1:8" ht="12.75">
      <c r="A14" t="s">
        <v>266</v>
      </c>
      <c r="G14" s="2">
        <f>+G13+G12</f>
        <v>1000000</v>
      </c>
      <c r="H14" s="2"/>
    </row>
    <row r="15" spans="1:8" ht="12.75">
      <c r="A15" t="s">
        <v>13</v>
      </c>
      <c r="G15" s="4">
        <v>-400000</v>
      </c>
      <c r="H15" s="5"/>
    </row>
    <row r="16" spans="1:8" ht="13.5" thickBot="1">
      <c r="A16" t="s">
        <v>14</v>
      </c>
      <c r="G16" s="18">
        <f>+G15+G14</f>
        <v>600000</v>
      </c>
      <c r="H16" s="5"/>
    </row>
    <row r="17" spans="1:8" ht="13.5" thickTop="1">
      <c r="A17" s="19" t="s">
        <v>267</v>
      </c>
      <c r="B17" s="19"/>
      <c r="C17" s="19"/>
      <c r="D17" s="19"/>
      <c r="G17" s="5"/>
      <c r="H17" s="5"/>
    </row>
    <row r="19" ht="12.75">
      <c r="A19" s="1" t="s">
        <v>268</v>
      </c>
    </row>
    <row r="21" spans="1:6" ht="12.75">
      <c r="A21" s="20" t="s">
        <v>15</v>
      </c>
      <c r="F21" s="20" t="s">
        <v>16</v>
      </c>
    </row>
    <row r="22" spans="1:6" ht="12.75">
      <c r="A22" s="20" t="s">
        <v>17</v>
      </c>
      <c r="F22" s="20" t="s">
        <v>18</v>
      </c>
    </row>
    <row r="23" spans="1:11" ht="12.75">
      <c r="A23" t="s">
        <v>19</v>
      </c>
      <c r="D23" s="2">
        <v>9000000</v>
      </c>
      <c r="E23" s="2"/>
      <c r="F23" t="s">
        <v>20</v>
      </c>
      <c r="K23" s="2">
        <v>12000000</v>
      </c>
    </row>
    <row r="24" spans="1:11" ht="12.75">
      <c r="A24" t="s">
        <v>21</v>
      </c>
      <c r="D24" s="2">
        <v>1000000</v>
      </c>
      <c r="E24" s="2"/>
      <c r="F24" t="s">
        <v>22</v>
      </c>
      <c r="K24" s="2">
        <v>5000000</v>
      </c>
    </row>
    <row r="25" spans="1:11" ht="12.75">
      <c r="A25" t="s">
        <v>23</v>
      </c>
      <c r="D25" s="2">
        <v>20000000</v>
      </c>
      <c r="E25" s="2"/>
      <c r="F25" t="s">
        <v>24</v>
      </c>
      <c r="K25" s="4">
        <v>3000000</v>
      </c>
    </row>
    <row r="26" spans="1:11" ht="12.75">
      <c r="A26" t="s">
        <v>25</v>
      </c>
      <c r="D26" s="2">
        <v>8000000</v>
      </c>
      <c r="E26" s="2"/>
      <c r="F26" t="s">
        <v>26</v>
      </c>
      <c r="K26" s="21">
        <v>20000000</v>
      </c>
    </row>
    <row r="27" spans="1:5" ht="12.75">
      <c r="A27" t="s">
        <v>27</v>
      </c>
      <c r="D27" s="22">
        <v>1000000</v>
      </c>
      <c r="E27" s="23"/>
    </row>
    <row r="28" spans="1:11" ht="12.75">
      <c r="A28" t="s">
        <v>28</v>
      </c>
      <c r="D28" s="21">
        <f>SUM(D23:D27)</f>
        <v>39000000</v>
      </c>
      <c r="E28" s="5"/>
      <c r="F28" s="20" t="s">
        <v>29</v>
      </c>
      <c r="K28" s="2"/>
    </row>
    <row r="29" spans="6:11" ht="12.75">
      <c r="F29" t="s">
        <v>30</v>
      </c>
      <c r="K29" s="2">
        <v>20000000</v>
      </c>
    </row>
    <row r="30" spans="1:11" ht="12.75">
      <c r="A30" s="20" t="s">
        <v>269</v>
      </c>
      <c r="D30" s="2"/>
      <c r="E30" s="2"/>
      <c r="F30" t="s">
        <v>32</v>
      </c>
      <c r="K30" s="2">
        <v>1000000</v>
      </c>
    </row>
    <row r="31" spans="1:11" ht="12.75">
      <c r="A31" t="s">
        <v>33</v>
      </c>
      <c r="D31" s="21">
        <v>11000000</v>
      </c>
      <c r="E31" s="5"/>
      <c r="F31" t="s">
        <v>34</v>
      </c>
      <c r="K31" s="21">
        <f>SUM(K29:K30)</f>
        <v>21000000</v>
      </c>
    </row>
    <row r="33" spans="6:11" ht="12.75">
      <c r="F33" s="20" t="s">
        <v>35</v>
      </c>
      <c r="K33" s="2"/>
    </row>
    <row r="34" spans="6:11" ht="12.75">
      <c r="F34" t="s">
        <v>36</v>
      </c>
      <c r="K34" s="2">
        <v>1000000</v>
      </c>
    </row>
    <row r="35" spans="6:11" ht="12.75">
      <c r="F35" t="s">
        <v>37</v>
      </c>
      <c r="K35" s="2">
        <v>3000000</v>
      </c>
    </row>
    <row r="36" spans="6:11" ht="12.75">
      <c r="F36" t="s">
        <v>38</v>
      </c>
      <c r="K36" s="4">
        <v>5000000</v>
      </c>
    </row>
    <row r="37" spans="6:11" ht="12.75">
      <c r="F37" t="s">
        <v>39</v>
      </c>
      <c r="K37" s="21">
        <f>SUM(K34:K36)</f>
        <v>9000000</v>
      </c>
    </row>
    <row r="38" ht="12.75">
      <c r="K38" s="2"/>
    </row>
    <row r="39" spans="1:11" ht="13.5" thickBot="1">
      <c r="A39" t="s">
        <v>40</v>
      </c>
      <c r="D39" s="18">
        <f>+D31+D28</f>
        <v>50000000</v>
      </c>
      <c r="E39" s="5"/>
      <c r="F39" t="s">
        <v>41</v>
      </c>
      <c r="K39" s="18">
        <f>+K37+K31+K26</f>
        <v>50000000</v>
      </c>
    </row>
    <row r="40" ht="13.5" thickTop="1"/>
    <row r="41" ht="17.25" customHeight="1">
      <c r="A41" s="1" t="s">
        <v>270</v>
      </c>
    </row>
    <row r="42" ht="6.75" customHeight="1">
      <c r="A42" s="1"/>
    </row>
    <row r="43" spans="1:6" ht="12.75">
      <c r="A43" s="20" t="s">
        <v>15</v>
      </c>
      <c r="F43" s="20" t="s">
        <v>42</v>
      </c>
    </row>
    <row r="44" spans="1:11" ht="12.75">
      <c r="A44" s="20" t="s">
        <v>269</v>
      </c>
      <c r="D44" s="2"/>
      <c r="F44" t="s">
        <v>36</v>
      </c>
      <c r="K44" s="2">
        <v>1000000</v>
      </c>
    </row>
    <row r="45" spans="1:11" ht="12.75">
      <c r="A45" t="s">
        <v>43</v>
      </c>
      <c r="D45" s="5">
        <v>20000000</v>
      </c>
      <c r="F45" t="s">
        <v>44</v>
      </c>
      <c r="K45" s="2">
        <v>3000000</v>
      </c>
    </row>
    <row r="46" spans="1:11" ht="12.75">
      <c r="A46" t="s">
        <v>45</v>
      </c>
      <c r="D46" s="2">
        <v>-9000000</v>
      </c>
      <c r="E46" s="2"/>
      <c r="F46" t="s">
        <v>32</v>
      </c>
      <c r="K46" s="2">
        <v>1000000</v>
      </c>
    </row>
    <row r="47" spans="1:11" ht="12.75">
      <c r="A47" t="s">
        <v>46</v>
      </c>
      <c r="D47" s="24">
        <f>SUM(D45:D46)</f>
        <v>11000000</v>
      </c>
      <c r="E47" s="2"/>
      <c r="F47" t="s">
        <v>30</v>
      </c>
      <c r="K47" s="2">
        <v>20000000</v>
      </c>
    </row>
    <row r="48" spans="5:11" ht="12.75">
      <c r="E48" s="2"/>
      <c r="F48" t="s">
        <v>38</v>
      </c>
      <c r="K48" s="5">
        <v>5000000</v>
      </c>
    </row>
    <row r="49" spans="1:5" ht="12.75">
      <c r="A49" s="20" t="s">
        <v>17</v>
      </c>
      <c r="E49" s="2"/>
    </row>
    <row r="50" spans="1:5" ht="12.75">
      <c r="A50" t="s">
        <v>19</v>
      </c>
      <c r="D50" s="2">
        <v>9000000</v>
      </c>
      <c r="E50" s="23"/>
    </row>
    <row r="51" spans="1:5" ht="12.75">
      <c r="A51" t="s">
        <v>21</v>
      </c>
      <c r="D51" s="2">
        <v>1000000</v>
      </c>
      <c r="E51" s="5"/>
    </row>
    <row r="52" spans="1:4" ht="12.75">
      <c r="A52" t="s">
        <v>23</v>
      </c>
      <c r="D52" s="2">
        <v>20000000</v>
      </c>
    </row>
    <row r="53" spans="1:11" ht="12.75">
      <c r="A53" t="s">
        <v>25</v>
      </c>
      <c r="D53" s="2">
        <v>8000000</v>
      </c>
      <c r="E53" s="2"/>
      <c r="K53" s="17"/>
    </row>
    <row r="54" spans="1:11" ht="12.75">
      <c r="A54" t="s">
        <v>27</v>
      </c>
      <c r="D54" s="22">
        <v>1000000</v>
      </c>
      <c r="E54" s="5"/>
      <c r="K54" s="5"/>
    </row>
    <row r="55" spans="1:11" ht="12.75">
      <c r="A55" t="s">
        <v>28</v>
      </c>
      <c r="D55" s="21">
        <f>SUM(D50:D54)</f>
        <v>39000000</v>
      </c>
      <c r="K55" s="17"/>
    </row>
    <row r="56" spans="6:11" ht="12.75">
      <c r="F56" s="20"/>
      <c r="K56" s="5"/>
    </row>
    <row r="57" spans="1:11" ht="12.75">
      <c r="A57" s="20" t="s">
        <v>18</v>
      </c>
      <c r="K57" s="17"/>
    </row>
    <row r="58" spans="1:11" ht="12.75">
      <c r="A58" t="s">
        <v>20</v>
      </c>
      <c r="D58" s="2">
        <v>12000000</v>
      </c>
      <c r="K58" s="17"/>
    </row>
    <row r="59" spans="1:11" ht="12.75">
      <c r="A59" t="s">
        <v>22</v>
      </c>
      <c r="D59" s="2">
        <v>5000000</v>
      </c>
      <c r="K59" s="17"/>
    </row>
    <row r="60" spans="1:11" ht="12.75">
      <c r="A60" t="s">
        <v>24</v>
      </c>
      <c r="D60" s="4">
        <v>3000000</v>
      </c>
      <c r="K60" s="5"/>
    </row>
    <row r="61" spans="1:11" ht="12.75">
      <c r="A61" t="s">
        <v>26</v>
      </c>
      <c r="D61" s="21">
        <v>20000000</v>
      </c>
      <c r="K61" s="5"/>
    </row>
    <row r="62" spans="5:11" ht="12.75">
      <c r="E62" s="5"/>
      <c r="K62" s="5"/>
    </row>
    <row r="63" spans="1:4" ht="12.75">
      <c r="A63" s="25" t="s">
        <v>47</v>
      </c>
      <c r="D63" s="26">
        <f>+D55-D61</f>
        <v>19000000</v>
      </c>
    </row>
    <row r="64" spans="1:4" ht="12.75">
      <c r="A64" s="20"/>
      <c r="D64" s="26"/>
    </row>
    <row r="65" spans="1:11" ht="13.5" thickBot="1">
      <c r="A65" t="s">
        <v>48</v>
      </c>
      <c r="D65" s="27">
        <f>+D63+D47</f>
        <v>30000000</v>
      </c>
      <c r="F65" t="s">
        <v>49</v>
      </c>
      <c r="K65" s="27">
        <f>SUM(K44:K48)</f>
        <v>30000000</v>
      </c>
    </row>
    <row r="66" ht="13.5" thickTop="1"/>
  </sheetData>
  <printOptions/>
  <pageMargins left="0.75" right="0.75" top="0.82"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B1:J122"/>
  <sheetViews>
    <sheetView workbookViewId="0" topLeftCell="A1">
      <selection activeCell="G30" sqref="G30"/>
    </sheetView>
  </sheetViews>
  <sheetFormatPr defaultColWidth="9.140625" defaultRowHeight="12.75"/>
  <cols>
    <col min="1" max="1" width="2.421875" style="0" customWidth="1"/>
    <col min="2" max="2" width="3.28125" style="0" customWidth="1"/>
    <col min="3" max="3" width="3.57421875" style="0" customWidth="1"/>
    <col min="4" max="4" width="3.7109375" style="0" customWidth="1"/>
    <col min="5" max="6" width="10.28125" style="0" customWidth="1"/>
    <col min="7" max="7" width="18.140625" style="0" customWidth="1"/>
    <col min="8" max="8" width="19.00390625" style="0" customWidth="1"/>
    <col min="9" max="9" width="11.28125" style="0" customWidth="1"/>
    <col min="10" max="10" width="1.1484375" style="0" customWidth="1"/>
  </cols>
  <sheetData>
    <row r="1" spans="9:10" ht="12.75">
      <c r="I1" s="28"/>
      <c r="J1" s="28"/>
    </row>
    <row r="2" spans="6:10" ht="12.75">
      <c r="F2" s="29"/>
      <c r="G2" s="30"/>
      <c r="I2" s="28"/>
      <c r="J2" s="28"/>
    </row>
    <row r="3" spans="6:10" ht="12.75">
      <c r="F3" s="30" t="s">
        <v>273</v>
      </c>
      <c r="G3" s="29"/>
      <c r="I3" s="28"/>
      <c r="J3" s="28"/>
    </row>
    <row r="4" spans="6:10" ht="13.5" thickBot="1">
      <c r="F4" s="31" t="s">
        <v>50</v>
      </c>
      <c r="G4" s="32" t="s">
        <v>274</v>
      </c>
      <c r="I4" s="28"/>
      <c r="J4" s="28"/>
    </row>
    <row r="5" spans="9:10" ht="12.75">
      <c r="I5" s="384">
        <v>2000</v>
      </c>
      <c r="J5" s="34"/>
    </row>
    <row r="6" spans="9:10" ht="12.75">
      <c r="I6" s="385"/>
      <c r="J6" s="28"/>
    </row>
    <row r="7" spans="2:10" ht="12.75">
      <c r="B7" s="20" t="s">
        <v>51</v>
      </c>
      <c r="I7" s="28"/>
      <c r="J7" s="28"/>
    </row>
    <row r="8" spans="3:10" ht="12.75">
      <c r="C8" t="s">
        <v>52</v>
      </c>
      <c r="I8" s="35">
        <v>19980000</v>
      </c>
      <c r="J8" s="28"/>
    </row>
    <row r="9" spans="3:10" ht="12.75">
      <c r="C9" t="s">
        <v>53</v>
      </c>
      <c r="I9" s="35">
        <v>-9000000</v>
      </c>
      <c r="J9" s="28"/>
    </row>
    <row r="10" spans="3:10" ht="12.75">
      <c r="C10" t="s">
        <v>54</v>
      </c>
      <c r="I10" s="35">
        <v>-800000</v>
      </c>
      <c r="J10" s="28"/>
    </row>
    <row r="11" spans="3:10" ht="12.75">
      <c r="C11" t="s">
        <v>55</v>
      </c>
      <c r="I11" s="35">
        <v>-1350000</v>
      </c>
      <c r="J11" s="28"/>
    </row>
    <row r="12" spans="3:10" ht="12.75">
      <c r="C12" t="s">
        <v>56</v>
      </c>
      <c r="I12" s="35">
        <v>-740000</v>
      </c>
      <c r="J12" s="28"/>
    </row>
    <row r="13" spans="3:10" ht="12.75">
      <c r="C13" t="s">
        <v>57</v>
      </c>
      <c r="I13" s="36">
        <f>SUM(I8:I12)</f>
        <v>8090000</v>
      </c>
      <c r="J13" s="33"/>
    </row>
    <row r="14" spans="9:10" ht="12.75">
      <c r="I14" s="35"/>
      <c r="J14" s="28"/>
    </row>
    <row r="15" spans="2:10" ht="12.75">
      <c r="B15" s="20" t="s">
        <v>58</v>
      </c>
      <c r="I15" s="35"/>
      <c r="J15" s="28"/>
    </row>
    <row r="16" spans="2:10" ht="12.75">
      <c r="B16" s="20"/>
      <c r="C16" t="s">
        <v>59</v>
      </c>
      <c r="I16" s="35">
        <v>1465000</v>
      </c>
      <c r="J16" s="28"/>
    </row>
    <row r="17" spans="2:10" ht="12.75">
      <c r="B17" s="20"/>
      <c r="C17" t="s">
        <v>60</v>
      </c>
      <c r="I17" s="35">
        <v>-374000</v>
      </c>
      <c r="J17" s="28"/>
    </row>
    <row r="18" spans="2:10" ht="12.75">
      <c r="B18" s="20"/>
      <c r="C18" t="s">
        <v>61</v>
      </c>
      <c r="I18" s="36">
        <f>SUM(I16:I17)</f>
        <v>1091000</v>
      </c>
      <c r="J18" s="28"/>
    </row>
    <row r="19" spans="9:10" ht="12.75">
      <c r="I19" s="35"/>
      <c r="J19" s="28"/>
    </row>
    <row r="20" spans="2:10" ht="12.75">
      <c r="B20" s="20" t="s">
        <v>62</v>
      </c>
      <c r="I20" s="35"/>
      <c r="J20" s="28"/>
    </row>
    <row r="21" spans="3:10" ht="12.75">
      <c r="C21" t="s">
        <v>63</v>
      </c>
      <c r="I21" s="35">
        <v>600000</v>
      </c>
      <c r="J21" s="28"/>
    </row>
    <row r="22" spans="3:10" ht="12.75">
      <c r="C22" t="s">
        <v>64</v>
      </c>
      <c r="I22" s="35">
        <v>30000</v>
      </c>
      <c r="J22" s="28"/>
    </row>
    <row r="23" spans="3:10" ht="12.75">
      <c r="C23" t="s">
        <v>65</v>
      </c>
      <c r="I23" s="35">
        <v>-510000</v>
      </c>
      <c r="J23" s="28"/>
    </row>
    <row r="24" spans="3:10" ht="12.75">
      <c r="C24" t="s">
        <v>66</v>
      </c>
      <c r="I24" s="36">
        <f>SUM(I21:I23)</f>
        <v>120000</v>
      </c>
      <c r="J24" s="28"/>
    </row>
    <row r="25" spans="2:10" ht="12.75">
      <c r="B25" t="s">
        <v>67</v>
      </c>
      <c r="I25" s="35">
        <f>+I24+I18+I13</f>
        <v>9301000</v>
      </c>
      <c r="J25" s="28"/>
    </row>
    <row r="26" spans="2:10" ht="12.75">
      <c r="B26" t="s">
        <v>68</v>
      </c>
      <c r="I26" s="35">
        <v>-301000</v>
      </c>
      <c r="J26" s="28"/>
    </row>
    <row r="27" spans="2:10" ht="13.5" thickBot="1">
      <c r="B27" t="s">
        <v>69</v>
      </c>
      <c r="I27" s="37">
        <f>+I26+I25</f>
        <v>9000000</v>
      </c>
      <c r="J27" s="28"/>
    </row>
    <row r="28" spans="9:10" ht="13.5" thickTop="1">
      <c r="I28" s="38"/>
      <c r="J28" s="28"/>
    </row>
    <row r="29" spans="9:10" ht="12.75">
      <c r="I29" s="38"/>
      <c r="J29" s="28"/>
    </row>
    <row r="30" spans="9:10" ht="12.75">
      <c r="I30" s="38"/>
      <c r="J30" s="28"/>
    </row>
    <row r="31" spans="2:10" ht="15">
      <c r="B31" s="25" t="s">
        <v>70</v>
      </c>
      <c r="C31" s="39"/>
      <c r="D31" s="39"/>
      <c r="E31" s="39"/>
      <c r="F31" s="39"/>
      <c r="I31" s="35"/>
      <c r="J31" s="28"/>
    </row>
    <row r="32" spans="2:10" ht="15">
      <c r="B32" s="25"/>
      <c r="C32" s="39"/>
      <c r="D32" s="39"/>
      <c r="E32" s="39"/>
      <c r="F32" s="39"/>
      <c r="I32" s="35"/>
      <c r="J32" s="28"/>
    </row>
    <row r="33" spans="2:10" ht="15">
      <c r="B33" s="40">
        <v>1</v>
      </c>
      <c r="C33" s="41" t="s">
        <v>71</v>
      </c>
      <c r="D33" s="39"/>
      <c r="E33" s="39"/>
      <c r="F33" s="39"/>
      <c r="I33" s="35"/>
      <c r="J33" s="28"/>
    </row>
    <row r="34" spans="2:10" ht="15">
      <c r="B34" s="25"/>
      <c r="C34" s="39"/>
      <c r="D34" s="39"/>
      <c r="E34" s="39"/>
      <c r="F34" s="39"/>
      <c r="I34" s="35"/>
      <c r="J34" s="28"/>
    </row>
    <row r="35" spans="4:10" ht="12.75">
      <c r="D35" t="s">
        <v>72</v>
      </c>
      <c r="I35" s="35">
        <v>1110000</v>
      </c>
      <c r="J35" s="28"/>
    </row>
    <row r="36" spans="2:10" ht="12.75">
      <c r="B36" s="40"/>
      <c r="I36" s="35"/>
      <c r="J36" s="28"/>
    </row>
    <row r="37" spans="2:10" ht="12.75">
      <c r="B37" s="40"/>
      <c r="D37" t="s">
        <v>73</v>
      </c>
      <c r="I37" s="35"/>
      <c r="J37" s="28"/>
    </row>
    <row r="38" spans="2:10" ht="12.75">
      <c r="B38" s="40"/>
      <c r="E38" t="s">
        <v>74</v>
      </c>
      <c r="I38" s="42">
        <v>2000000</v>
      </c>
      <c r="J38" s="28"/>
    </row>
    <row r="39" spans="2:10" ht="12.75">
      <c r="B39" s="40"/>
      <c r="I39" s="35">
        <f>SUM(I34:I38)</f>
        <v>3110000</v>
      </c>
      <c r="J39" s="28"/>
    </row>
    <row r="40" spans="2:10" ht="12.75">
      <c r="B40" s="40"/>
      <c r="D40" t="s">
        <v>75</v>
      </c>
      <c r="I40" s="35"/>
      <c r="J40" s="28"/>
    </row>
    <row r="41" spans="2:10" ht="12.75">
      <c r="B41" s="40"/>
      <c r="E41" t="s">
        <v>76</v>
      </c>
      <c r="I41" s="43">
        <v>-18000000</v>
      </c>
      <c r="J41" s="28"/>
    </row>
    <row r="42" spans="2:10" ht="12.75">
      <c r="B42" s="40"/>
      <c r="E42" t="s">
        <v>77</v>
      </c>
      <c r="I42" s="35">
        <v>1000000</v>
      </c>
      <c r="J42" s="28"/>
    </row>
    <row r="43" spans="2:10" ht="12.75">
      <c r="B43" s="40"/>
      <c r="E43" t="s">
        <v>78</v>
      </c>
      <c r="I43" s="35">
        <v>3480000</v>
      </c>
      <c r="J43" s="28"/>
    </row>
    <row r="44" spans="2:10" ht="12.75">
      <c r="B44" s="40"/>
      <c r="I44" s="35"/>
      <c r="J44" s="28"/>
    </row>
    <row r="45" spans="2:10" ht="12.75">
      <c r="B45" s="40"/>
      <c r="D45" t="s">
        <v>79</v>
      </c>
      <c r="I45" s="35"/>
      <c r="J45" s="28"/>
    </row>
    <row r="46" spans="2:10" ht="12.75">
      <c r="B46" s="40"/>
      <c r="E46" t="s">
        <v>20</v>
      </c>
      <c r="I46" s="35">
        <v>11800000</v>
      </c>
      <c r="J46" s="28"/>
    </row>
    <row r="47" spans="2:10" ht="12.75">
      <c r="B47" s="40"/>
      <c r="E47" t="s">
        <v>22</v>
      </c>
      <c r="I47" s="35">
        <v>4700000</v>
      </c>
      <c r="J47" s="28"/>
    </row>
    <row r="48" spans="2:10" ht="12.75">
      <c r="B48" s="40"/>
      <c r="E48" t="s">
        <v>80</v>
      </c>
      <c r="I48" s="35">
        <v>2000000</v>
      </c>
      <c r="J48" s="28"/>
    </row>
    <row r="49" spans="2:10" ht="12.75">
      <c r="B49" s="40"/>
      <c r="I49" s="35"/>
      <c r="J49" s="28"/>
    </row>
    <row r="50" spans="2:10" ht="13.5" thickBot="1">
      <c r="B50" s="40"/>
      <c r="D50" t="s">
        <v>57</v>
      </c>
      <c r="I50" s="37">
        <f>SUM(I39:I49)</f>
        <v>8090000</v>
      </c>
      <c r="J50" s="33"/>
    </row>
    <row r="51" spans="2:10" ht="13.5" thickTop="1">
      <c r="B51" s="40"/>
      <c r="E51" s="41"/>
      <c r="H51" s="44"/>
      <c r="I51" s="35"/>
      <c r="J51" s="28"/>
    </row>
    <row r="52" spans="2:10" ht="12.75">
      <c r="B52" s="40"/>
      <c r="C52" s="41"/>
      <c r="D52" s="41"/>
      <c r="E52" s="44"/>
      <c r="F52" s="41"/>
      <c r="G52" s="41"/>
      <c r="H52" s="44"/>
      <c r="I52" s="35"/>
      <c r="J52" s="28"/>
    </row>
    <row r="53" spans="2:10" ht="12.75">
      <c r="B53" s="44"/>
      <c r="C53" s="45"/>
      <c r="D53" s="44"/>
      <c r="E53" s="44"/>
      <c r="F53" s="44"/>
      <c r="G53" s="44"/>
      <c r="H53" s="44"/>
      <c r="I53" s="35"/>
      <c r="J53" s="28"/>
    </row>
    <row r="54" spans="3:10" ht="12.75">
      <c r="C54" s="44"/>
      <c r="D54" s="44"/>
      <c r="F54" s="44"/>
      <c r="G54" s="44"/>
      <c r="H54" s="44"/>
      <c r="I54" s="35"/>
      <c r="J54" s="28"/>
    </row>
    <row r="55" spans="2:10" ht="12.75">
      <c r="B55" s="40"/>
      <c r="E55" s="41"/>
      <c r="H55" s="44"/>
      <c r="I55" s="35"/>
      <c r="J55" s="28"/>
    </row>
    <row r="56" spans="2:10" ht="12.75">
      <c r="B56" s="40"/>
      <c r="C56" s="41"/>
      <c r="D56" s="41"/>
      <c r="E56" s="44"/>
      <c r="F56" s="41"/>
      <c r="G56" s="41"/>
      <c r="I56" s="46"/>
      <c r="J56" s="47"/>
    </row>
    <row r="57" spans="2:10" ht="12.75">
      <c r="B57" s="40"/>
      <c r="C57" s="45"/>
      <c r="D57" s="44"/>
      <c r="F57" s="44"/>
      <c r="G57" s="44"/>
      <c r="I57" s="46"/>
      <c r="J57" s="47"/>
    </row>
    <row r="58" spans="2:10" ht="12.75">
      <c r="B58" s="40"/>
      <c r="H58" s="44"/>
      <c r="I58" s="28"/>
      <c r="J58" s="28"/>
    </row>
    <row r="59" spans="2:10" ht="12.75">
      <c r="B59" s="40"/>
      <c r="H59" s="44"/>
      <c r="I59" s="28"/>
      <c r="J59" s="28"/>
    </row>
    <row r="60" spans="2:10" ht="12.75">
      <c r="B60" s="40"/>
      <c r="H60" s="44"/>
      <c r="I60" s="28"/>
      <c r="J60" s="28"/>
    </row>
    <row r="61" spans="2:10" ht="12.75">
      <c r="B61" s="40"/>
      <c r="H61" s="44"/>
      <c r="I61" s="28"/>
      <c r="J61" s="28"/>
    </row>
    <row r="62" spans="2:10" ht="12.75">
      <c r="B62" s="40"/>
      <c r="H62" s="44"/>
      <c r="I62" s="28"/>
      <c r="J62" s="28"/>
    </row>
    <row r="63" spans="2:10" ht="12.75">
      <c r="B63" s="40"/>
      <c r="H63" s="44"/>
      <c r="I63" s="28"/>
      <c r="J63" s="28"/>
    </row>
    <row r="64" spans="2:10" ht="12.75">
      <c r="B64" s="40"/>
      <c r="H64" s="44"/>
      <c r="I64" s="28"/>
      <c r="J64" s="28"/>
    </row>
    <row r="65" spans="2:10" ht="12.75">
      <c r="B65" s="40"/>
      <c r="H65" s="44"/>
      <c r="I65" s="28"/>
      <c r="J65" s="28"/>
    </row>
    <row r="66" spans="2:10" ht="12.75">
      <c r="B66" s="40"/>
      <c r="H66" s="44"/>
      <c r="I66" s="28"/>
      <c r="J66" s="28"/>
    </row>
    <row r="67" spans="2:10" ht="12.75">
      <c r="B67" s="40"/>
      <c r="H67" s="44"/>
      <c r="I67" s="28"/>
      <c r="J67" s="28"/>
    </row>
    <row r="68" spans="2:10" ht="12.75">
      <c r="B68" s="40"/>
      <c r="H68" s="44"/>
      <c r="I68" s="28"/>
      <c r="J68" s="28"/>
    </row>
    <row r="69" spans="2:10" ht="12.75">
      <c r="B69" s="40"/>
      <c r="H69" s="44"/>
      <c r="I69" s="28"/>
      <c r="J69" s="28"/>
    </row>
    <row r="70" spans="2:10" ht="12.75">
      <c r="B70" s="40"/>
      <c r="H70" s="44"/>
      <c r="I70" s="28"/>
      <c r="J70" s="28"/>
    </row>
    <row r="71" spans="2:10" ht="12.75">
      <c r="B71" s="40"/>
      <c r="H71" s="44"/>
      <c r="I71" s="28"/>
      <c r="J71" s="28"/>
    </row>
    <row r="72" spans="2:10" ht="12.75">
      <c r="B72" s="44"/>
      <c r="I72" s="28"/>
      <c r="J72" s="28"/>
    </row>
    <row r="73" spans="2:10" ht="12.75">
      <c r="B73" s="44"/>
      <c r="E73" s="44"/>
      <c r="I73" s="28"/>
      <c r="J73" s="28"/>
    </row>
    <row r="74" spans="2:10" ht="12.75">
      <c r="B74" s="44"/>
      <c r="C74" s="44"/>
      <c r="D74" s="44"/>
      <c r="F74" s="44"/>
      <c r="G74" s="44"/>
      <c r="I74" s="28"/>
      <c r="J74" s="28"/>
    </row>
    <row r="75" spans="8:10" ht="12.75">
      <c r="H75" s="44"/>
      <c r="I75" s="28"/>
      <c r="J75" s="28"/>
    </row>
    <row r="76" spans="8:10" ht="12.75">
      <c r="H76" s="44"/>
      <c r="I76" s="28"/>
      <c r="J76" s="28"/>
    </row>
    <row r="77" spans="9:10" ht="12.75">
      <c r="I77" s="33"/>
      <c r="J77" s="28"/>
    </row>
    <row r="78" spans="9:10" ht="12.75">
      <c r="I78" s="33"/>
      <c r="J78" s="28"/>
    </row>
    <row r="79" spans="9:10" ht="12.75">
      <c r="I79" s="33"/>
      <c r="J79" s="28"/>
    </row>
    <row r="80" spans="9:10" ht="12.75">
      <c r="I80" s="33"/>
      <c r="J80" s="28"/>
    </row>
    <row r="81" spans="9:10" ht="12.75">
      <c r="I81" s="33"/>
      <c r="J81" s="28"/>
    </row>
    <row r="82" spans="9:10" ht="12.75">
      <c r="I82" s="33"/>
      <c r="J82" s="28"/>
    </row>
    <row r="83" spans="9:10" ht="12.75">
      <c r="I83" s="33"/>
      <c r="J83" s="28"/>
    </row>
    <row r="84" spans="9:10" ht="12.75">
      <c r="I84" s="33"/>
      <c r="J84" s="28"/>
    </row>
    <row r="85" spans="9:10" ht="12.75">
      <c r="I85" s="33"/>
      <c r="J85" s="28"/>
    </row>
    <row r="86" spans="9:10" ht="12.75">
      <c r="I86" s="33"/>
      <c r="J86" s="28"/>
    </row>
    <row r="87" spans="9:10" ht="12.75">
      <c r="I87" s="28"/>
      <c r="J87" s="28"/>
    </row>
    <row r="88" spans="9:10" ht="12.75">
      <c r="I88" s="28"/>
      <c r="J88" s="28"/>
    </row>
    <row r="89" spans="9:10" ht="12.75">
      <c r="I89" s="28"/>
      <c r="J89" s="28"/>
    </row>
    <row r="90" spans="9:10" ht="12.75">
      <c r="I90" s="28"/>
      <c r="J90" s="28"/>
    </row>
    <row r="91" spans="9:10" ht="12.75">
      <c r="I91" s="28"/>
      <c r="J91" s="28"/>
    </row>
    <row r="92" spans="9:10" ht="12.75">
      <c r="I92" s="28"/>
      <c r="J92" s="28"/>
    </row>
    <row r="93" spans="9:10" ht="12.75">
      <c r="I93" s="28"/>
      <c r="J93" s="28"/>
    </row>
    <row r="109" ht="12.75">
      <c r="I109" s="17"/>
    </row>
    <row r="110" ht="12.75">
      <c r="I110" s="17"/>
    </row>
    <row r="111" ht="12.75">
      <c r="I111" s="17"/>
    </row>
    <row r="112" ht="12.75">
      <c r="I112" s="17"/>
    </row>
    <row r="113" ht="12.75">
      <c r="I113" s="17"/>
    </row>
    <row r="114" ht="12.75">
      <c r="I114" s="17"/>
    </row>
    <row r="115" ht="12.75">
      <c r="I115" s="17"/>
    </row>
    <row r="116" ht="12.75">
      <c r="I116" s="17"/>
    </row>
    <row r="117" ht="12.75">
      <c r="I117" s="17"/>
    </row>
    <row r="118" ht="12.75">
      <c r="I118" s="17"/>
    </row>
    <row r="119" ht="12.75">
      <c r="I119" s="17"/>
    </row>
    <row r="120" ht="12.75">
      <c r="I120" s="17"/>
    </row>
    <row r="121" ht="12.75">
      <c r="I121" s="17"/>
    </row>
    <row r="122" ht="12.75">
      <c r="I122" s="17"/>
    </row>
  </sheetData>
  <conditionalFormatting sqref="I1:J57">
    <cfRule type="cellIs" priority="1" dxfId="0" operator="lessThan" stopIfTrue="1">
      <formula>0</formula>
    </cfRule>
  </conditionalFormatting>
  <printOptions/>
  <pageMargins left="0.75" right="0.75" top="0.59"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K327"/>
  <sheetViews>
    <sheetView workbookViewId="0" topLeftCell="A72">
      <selection activeCell="P92" sqref="P92"/>
    </sheetView>
  </sheetViews>
  <sheetFormatPr defaultColWidth="9.140625" defaultRowHeight="12.75"/>
  <cols>
    <col min="1" max="1" width="20.57421875" style="0" customWidth="1"/>
    <col min="2" max="2" width="1.7109375" style="0" customWidth="1"/>
    <col min="3" max="3" width="21.7109375" style="0" customWidth="1"/>
    <col min="4" max="4" width="0.5625" style="0" customWidth="1"/>
    <col min="5" max="5" width="0.85546875" style="0" customWidth="1"/>
    <col min="6" max="6" width="23.8515625" style="0" customWidth="1"/>
    <col min="7" max="7" width="1.57421875" style="0" customWidth="1"/>
    <col min="8" max="8" width="20.7109375" style="0" customWidth="1"/>
    <col min="9" max="9" width="0.71875" style="0" customWidth="1"/>
  </cols>
  <sheetData>
    <row r="1" spans="2:8" ht="23.25">
      <c r="B1" s="78" t="s">
        <v>248</v>
      </c>
      <c r="E1" s="373"/>
      <c r="F1" s="373"/>
      <c r="G1" s="374"/>
      <c r="H1" s="374"/>
    </row>
    <row r="2" spans="2:8" ht="17.25" customHeight="1">
      <c r="B2" s="78"/>
      <c r="E2" s="373"/>
      <c r="F2" s="373"/>
      <c r="G2" s="374"/>
      <c r="H2" s="374"/>
    </row>
    <row r="3" spans="2:7" ht="12.75">
      <c r="B3" s="20" t="s">
        <v>134</v>
      </c>
      <c r="G3" s="20" t="s">
        <v>135</v>
      </c>
    </row>
    <row r="4" spans="1:9" ht="12.75">
      <c r="A4" s="6"/>
      <c r="B4" s="264" t="s">
        <v>136</v>
      </c>
      <c r="C4" s="80"/>
      <c r="D4" s="375"/>
      <c r="E4" s="81"/>
      <c r="F4" s="6"/>
      <c r="G4" s="264" t="s">
        <v>137</v>
      </c>
      <c r="H4" s="82"/>
      <c r="I4" s="376"/>
    </row>
    <row r="5" spans="1:9" ht="18.75" customHeight="1">
      <c r="A5" s="83"/>
      <c r="B5" s="88" t="s">
        <v>138</v>
      </c>
      <c r="C5" s="85"/>
      <c r="D5" s="377"/>
      <c r="E5" s="81"/>
      <c r="F5" s="86"/>
      <c r="G5" s="84"/>
      <c r="H5" s="84"/>
      <c r="I5" s="378"/>
    </row>
    <row r="6" spans="1:9" ht="12.75">
      <c r="A6" s="87"/>
      <c r="B6" s="85"/>
      <c r="C6" s="85" t="s">
        <v>139</v>
      </c>
      <c r="D6" s="377"/>
      <c r="E6" s="81"/>
      <c r="F6" s="87"/>
      <c r="G6" s="85"/>
      <c r="H6" s="85" t="s">
        <v>119</v>
      </c>
      <c r="I6" s="378"/>
    </row>
    <row r="7" spans="1:9" ht="12.75">
      <c r="A7" s="87" t="s">
        <v>218</v>
      </c>
      <c r="B7" s="85" t="s">
        <v>140</v>
      </c>
      <c r="C7" s="85"/>
      <c r="D7" s="377"/>
      <c r="E7" s="81"/>
      <c r="F7" s="87" t="s">
        <v>223</v>
      </c>
      <c r="G7" s="85" t="s">
        <v>140</v>
      </c>
      <c r="H7" s="85"/>
      <c r="I7" s="379"/>
    </row>
    <row r="8" spans="1:9" ht="12.75">
      <c r="A8" s="87" t="s">
        <v>219</v>
      </c>
      <c r="B8" s="85"/>
      <c r="C8" s="85" t="s">
        <v>0</v>
      </c>
      <c r="D8" s="377"/>
      <c r="E8" s="81"/>
      <c r="F8" s="87"/>
      <c r="G8" s="85"/>
      <c r="H8" s="85" t="s">
        <v>141</v>
      </c>
      <c r="I8" s="379"/>
    </row>
    <row r="9" spans="1:9" ht="12.75">
      <c r="A9" s="87"/>
      <c r="B9" s="84"/>
      <c r="C9" s="85"/>
      <c r="D9" s="377"/>
      <c r="E9" s="81"/>
      <c r="F9" s="87"/>
      <c r="G9" s="85"/>
      <c r="H9" s="85"/>
      <c r="I9" s="379"/>
    </row>
    <row r="10" spans="1:9" ht="12.75">
      <c r="A10" s="87"/>
      <c r="B10" s="84"/>
      <c r="C10" s="85"/>
      <c r="D10" s="377"/>
      <c r="E10" s="81"/>
      <c r="F10" s="87"/>
      <c r="G10" s="85"/>
      <c r="H10" s="85"/>
      <c r="I10" s="379"/>
    </row>
    <row r="11" spans="1:9" ht="12.75">
      <c r="A11" s="87"/>
      <c r="B11" s="85"/>
      <c r="C11" s="85" t="s">
        <v>3</v>
      </c>
      <c r="D11" s="377"/>
      <c r="E11" s="81"/>
      <c r="F11" s="86" t="s">
        <v>249</v>
      </c>
      <c r="G11" s="84"/>
      <c r="H11" s="85" t="s">
        <v>250</v>
      </c>
      <c r="I11" s="379"/>
    </row>
    <row r="12" spans="1:9" ht="12.75">
      <c r="A12" s="87" t="s">
        <v>142</v>
      </c>
      <c r="B12" s="85" t="s">
        <v>140</v>
      </c>
      <c r="C12" s="85"/>
      <c r="D12" s="377"/>
      <c r="E12" s="81"/>
      <c r="F12" s="87" t="s">
        <v>143</v>
      </c>
      <c r="G12" s="85" t="s">
        <v>140</v>
      </c>
      <c r="H12" s="85"/>
      <c r="I12" s="379"/>
    </row>
    <row r="13" spans="1:9" ht="12.75">
      <c r="A13" s="87"/>
      <c r="B13" s="85"/>
      <c r="C13" s="85" t="s">
        <v>0</v>
      </c>
      <c r="D13" s="377"/>
      <c r="E13" s="81"/>
      <c r="F13" s="87" t="s">
        <v>144</v>
      </c>
      <c r="G13" s="85"/>
      <c r="H13" s="85" t="s">
        <v>119</v>
      </c>
      <c r="I13" s="379"/>
    </row>
    <row r="14" spans="1:9" ht="12.75">
      <c r="A14" s="87"/>
      <c r="B14" s="84"/>
      <c r="C14" s="85"/>
      <c r="D14" s="377"/>
      <c r="E14" s="81"/>
      <c r="F14" s="87"/>
      <c r="G14" s="85"/>
      <c r="H14" s="85"/>
      <c r="I14" s="379"/>
    </row>
    <row r="15" spans="1:9" ht="12.75">
      <c r="A15" s="87"/>
      <c r="B15" s="84"/>
      <c r="C15" s="85"/>
      <c r="D15" s="377"/>
      <c r="E15" s="81"/>
      <c r="F15" s="87"/>
      <c r="G15" s="85"/>
      <c r="H15" s="85"/>
      <c r="I15" s="379"/>
    </row>
    <row r="16" spans="1:9" ht="12.75">
      <c r="A16" s="87"/>
      <c r="B16" s="85"/>
      <c r="C16" s="85" t="s">
        <v>242</v>
      </c>
      <c r="D16" s="377"/>
      <c r="E16" s="81"/>
      <c r="F16" s="87"/>
      <c r="G16" s="85"/>
      <c r="H16" s="85" t="s">
        <v>146</v>
      </c>
      <c r="I16" s="378"/>
    </row>
    <row r="17" spans="1:9" ht="12.75">
      <c r="A17" s="87" t="s">
        <v>147</v>
      </c>
      <c r="B17" s="85" t="s">
        <v>140</v>
      </c>
      <c r="C17" s="85"/>
      <c r="D17" s="377"/>
      <c r="E17" s="81"/>
      <c r="F17" s="87" t="s">
        <v>225</v>
      </c>
      <c r="G17" s="85" t="s">
        <v>140</v>
      </c>
      <c r="H17" s="85"/>
      <c r="I17" s="378"/>
    </row>
    <row r="18" spans="1:9" ht="12.75">
      <c r="A18" s="87" t="s">
        <v>148</v>
      </c>
      <c r="B18" s="85"/>
      <c r="C18" s="85" t="s">
        <v>0</v>
      </c>
      <c r="D18" s="377"/>
      <c r="E18" s="81"/>
      <c r="F18" s="87"/>
      <c r="G18" s="85"/>
      <c r="H18" s="85" t="s">
        <v>149</v>
      </c>
      <c r="I18" s="378"/>
    </row>
    <row r="19" spans="1:9" ht="12.75">
      <c r="A19" s="87"/>
      <c r="B19" s="84"/>
      <c r="C19" s="84"/>
      <c r="D19" s="379"/>
      <c r="E19" s="81"/>
      <c r="F19" s="87"/>
      <c r="G19" s="84"/>
      <c r="H19" s="84"/>
      <c r="I19" s="379"/>
    </row>
    <row r="20" spans="1:9" ht="12.75">
      <c r="A20" s="88"/>
      <c r="B20" s="88" t="s">
        <v>150</v>
      </c>
      <c r="C20" s="84"/>
      <c r="D20" s="379"/>
      <c r="E20" s="81"/>
      <c r="F20" s="87"/>
      <c r="G20" s="85"/>
      <c r="H20" s="85"/>
      <c r="I20" s="379"/>
    </row>
    <row r="21" spans="1:9" ht="12.75">
      <c r="A21" s="87"/>
      <c r="B21" s="84"/>
      <c r="C21" s="85" t="s">
        <v>139</v>
      </c>
      <c r="D21" s="377"/>
      <c r="E21" s="81"/>
      <c r="F21" s="87"/>
      <c r="G21" s="84"/>
      <c r="H21" s="85" t="s">
        <v>251</v>
      </c>
      <c r="I21" s="379"/>
    </row>
    <row r="22" spans="1:9" ht="12.75">
      <c r="A22" s="87" t="s">
        <v>252</v>
      </c>
      <c r="B22" s="85" t="s">
        <v>140</v>
      </c>
      <c r="C22" s="85"/>
      <c r="D22" s="377"/>
      <c r="E22" s="81"/>
      <c r="F22" s="87" t="s">
        <v>151</v>
      </c>
      <c r="G22" s="85" t="s">
        <v>140</v>
      </c>
      <c r="H22" s="85"/>
      <c r="I22" s="379"/>
    </row>
    <row r="23" spans="1:9" ht="12.75">
      <c r="A23" s="87" t="s">
        <v>253</v>
      </c>
      <c r="B23" s="85"/>
      <c r="C23" s="85" t="s">
        <v>243</v>
      </c>
      <c r="D23" s="377"/>
      <c r="E23" s="81"/>
      <c r="F23" s="87" t="s">
        <v>144</v>
      </c>
      <c r="G23" s="84"/>
      <c r="H23" s="85" t="s">
        <v>146</v>
      </c>
      <c r="I23" s="379"/>
    </row>
    <row r="24" spans="1:9" ht="12.75">
      <c r="A24" s="87"/>
      <c r="B24" s="84"/>
      <c r="C24" s="84"/>
      <c r="D24" s="379"/>
      <c r="E24" s="81"/>
      <c r="F24" s="87"/>
      <c r="G24" s="84"/>
      <c r="H24" s="84"/>
      <c r="I24" s="379"/>
    </row>
    <row r="25" spans="1:9" ht="12.75">
      <c r="A25" s="87"/>
      <c r="B25" s="84"/>
      <c r="C25" s="84"/>
      <c r="D25" s="379"/>
      <c r="E25" s="81"/>
      <c r="F25" s="87"/>
      <c r="G25" s="84"/>
      <c r="H25" s="84"/>
      <c r="I25" s="379"/>
    </row>
    <row r="26" spans="1:9" ht="12.75">
      <c r="A26" s="87"/>
      <c r="B26" s="84"/>
      <c r="C26" s="85" t="s">
        <v>242</v>
      </c>
      <c r="D26" s="377"/>
      <c r="E26" s="81"/>
      <c r="F26" s="87"/>
      <c r="G26" s="84"/>
      <c r="H26" s="85" t="s">
        <v>152</v>
      </c>
      <c r="I26" s="379"/>
    </row>
    <row r="27" spans="1:9" ht="12.75">
      <c r="A27" s="87" t="s">
        <v>153</v>
      </c>
      <c r="B27" s="85" t="s">
        <v>140</v>
      </c>
      <c r="C27" s="85"/>
      <c r="D27" s="377"/>
      <c r="E27" s="81"/>
      <c r="F27" s="87" t="s">
        <v>254</v>
      </c>
      <c r="G27" s="85" t="s">
        <v>140</v>
      </c>
      <c r="H27" s="85"/>
      <c r="I27" s="379"/>
    </row>
    <row r="28" spans="1:9" ht="12.75">
      <c r="A28" s="87" t="s">
        <v>220</v>
      </c>
      <c r="B28" s="84"/>
      <c r="C28" s="85" t="s">
        <v>244</v>
      </c>
      <c r="D28" s="377"/>
      <c r="E28" s="81"/>
      <c r="F28" s="87"/>
      <c r="G28" s="85"/>
      <c r="H28" s="85" t="s">
        <v>255</v>
      </c>
      <c r="I28" s="379"/>
    </row>
    <row r="29" spans="1:9" ht="12.75">
      <c r="A29" s="87"/>
      <c r="B29" s="84"/>
      <c r="C29" s="84"/>
      <c r="D29" s="379"/>
      <c r="E29" s="81"/>
      <c r="F29" s="87"/>
      <c r="G29" s="85"/>
      <c r="H29" s="85"/>
      <c r="I29" s="379"/>
    </row>
    <row r="30" spans="1:9" ht="12.75">
      <c r="A30" s="87"/>
      <c r="B30" s="84"/>
      <c r="C30" s="84"/>
      <c r="D30" s="379"/>
      <c r="E30" s="81"/>
      <c r="F30" s="87"/>
      <c r="G30" s="85"/>
      <c r="H30" s="85"/>
      <c r="I30" s="379"/>
    </row>
    <row r="31" spans="1:9" ht="12.75">
      <c r="A31" s="87"/>
      <c r="B31" s="84"/>
      <c r="C31" s="85" t="s">
        <v>139</v>
      </c>
      <c r="D31" s="377"/>
      <c r="E31" s="81"/>
      <c r="F31" s="87"/>
      <c r="G31" s="84"/>
      <c r="H31" s="85" t="s">
        <v>256</v>
      </c>
      <c r="I31" s="379"/>
    </row>
    <row r="32" spans="1:9" ht="12.75">
      <c r="A32" s="87" t="s">
        <v>154</v>
      </c>
      <c r="B32" s="85" t="s">
        <v>140</v>
      </c>
      <c r="C32" s="85"/>
      <c r="D32" s="377"/>
      <c r="E32" s="81"/>
      <c r="F32" s="87" t="s">
        <v>257</v>
      </c>
      <c r="G32" s="85" t="s">
        <v>140</v>
      </c>
      <c r="H32" s="85"/>
      <c r="I32" s="379"/>
    </row>
    <row r="33" spans="1:9" ht="12.75">
      <c r="A33" s="87" t="s">
        <v>222</v>
      </c>
      <c r="B33" s="84"/>
      <c r="C33" s="85" t="s">
        <v>159</v>
      </c>
      <c r="D33" s="377"/>
      <c r="E33" s="81"/>
      <c r="F33" s="87"/>
      <c r="G33" s="84"/>
      <c r="H33" s="85" t="s">
        <v>152</v>
      </c>
      <c r="I33" s="379"/>
    </row>
    <row r="34" spans="1:9" ht="12.75">
      <c r="A34" s="86"/>
      <c r="B34" s="84"/>
      <c r="C34" s="84"/>
      <c r="D34" s="379"/>
      <c r="E34" s="81"/>
      <c r="F34" s="87"/>
      <c r="G34" s="84"/>
      <c r="H34" s="85"/>
      <c r="I34" s="379"/>
    </row>
    <row r="35" spans="1:9" ht="12.75">
      <c r="A35" s="9"/>
      <c r="B35" s="17"/>
      <c r="C35" s="17"/>
      <c r="D35" s="378"/>
      <c r="E35" s="81"/>
      <c r="F35" s="87"/>
      <c r="G35" s="84"/>
      <c r="H35" s="85"/>
      <c r="I35" s="379"/>
    </row>
    <row r="36" spans="1:9" ht="12.75">
      <c r="A36" s="87"/>
      <c r="B36" s="84"/>
      <c r="C36" s="85" t="s">
        <v>242</v>
      </c>
      <c r="D36" s="378"/>
      <c r="E36" s="81"/>
      <c r="F36" s="87"/>
      <c r="G36" s="84"/>
      <c r="H36" s="85" t="s">
        <v>0</v>
      </c>
      <c r="I36" s="379"/>
    </row>
    <row r="37" spans="1:9" ht="12.75">
      <c r="A37" s="87" t="s">
        <v>276</v>
      </c>
      <c r="B37" s="85" t="s">
        <v>140</v>
      </c>
      <c r="C37" s="85"/>
      <c r="D37" s="378"/>
      <c r="E37" s="81"/>
      <c r="F37" s="87" t="s">
        <v>157</v>
      </c>
      <c r="G37" s="85" t="s">
        <v>140</v>
      </c>
      <c r="H37" s="85"/>
      <c r="I37" s="379"/>
    </row>
    <row r="38" spans="1:9" ht="12.75">
      <c r="A38" s="87" t="s">
        <v>277</v>
      </c>
      <c r="B38" s="84"/>
      <c r="C38" s="85" t="s">
        <v>159</v>
      </c>
      <c r="D38" s="378"/>
      <c r="E38" s="81"/>
      <c r="F38" s="87"/>
      <c r="G38" s="85"/>
      <c r="H38" s="85" t="s">
        <v>159</v>
      </c>
      <c r="I38" s="379"/>
    </row>
    <row r="39" spans="1:9" ht="12.75">
      <c r="A39" s="89"/>
      <c r="B39" s="90"/>
      <c r="C39" s="91"/>
      <c r="D39" s="16"/>
      <c r="E39" s="81"/>
      <c r="F39" s="89"/>
      <c r="G39" s="91"/>
      <c r="H39" s="91"/>
      <c r="I39" s="380"/>
    </row>
    <row r="40" spans="1:11" ht="12.75">
      <c r="A40" s="85"/>
      <c r="B40" s="84"/>
      <c r="C40" s="85"/>
      <c r="D40" s="17"/>
      <c r="E40" s="84"/>
      <c r="F40" s="85"/>
      <c r="G40" s="85"/>
      <c r="H40" s="85"/>
      <c r="I40" s="84"/>
      <c r="J40" s="17"/>
      <c r="K40" s="17"/>
    </row>
    <row r="41" spans="1:10" ht="12.75">
      <c r="A41" s="84"/>
      <c r="B41" s="92" t="s">
        <v>155</v>
      </c>
      <c r="C41" s="84"/>
      <c r="D41" s="81"/>
      <c r="E41" s="81"/>
      <c r="F41" s="84"/>
      <c r="G41" s="84"/>
      <c r="H41" s="85"/>
      <c r="I41" s="84"/>
      <c r="J41" s="17"/>
    </row>
    <row r="42" spans="1:10" ht="12.75">
      <c r="A42" s="79"/>
      <c r="B42" s="264" t="s">
        <v>156</v>
      </c>
      <c r="C42" s="80"/>
      <c r="D42" s="375"/>
      <c r="E42" s="81"/>
      <c r="F42" s="84"/>
      <c r="G42" s="84"/>
      <c r="H42" s="85"/>
      <c r="I42" s="84"/>
      <c r="J42" s="17"/>
    </row>
    <row r="43" spans="1:5" ht="12.75">
      <c r="A43" s="93"/>
      <c r="B43" s="85"/>
      <c r="C43" s="85"/>
      <c r="D43" s="377"/>
      <c r="E43" s="81"/>
    </row>
    <row r="44" spans="1:9" ht="12.75">
      <c r="A44" s="86"/>
      <c r="B44" s="85"/>
      <c r="C44" s="85" t="s">
        <v>258</v>
      </c>
      <c r="D44" s="377"/>
      <c r="E44" s="81"/>
      <c r="I44" s="17"/>
    </row>
    <row r="45" spans="1:9" ht="12.75">
      <c r="A45" s="86" t="s">
        <v>160</v>
      </c>
      <c r="B45" s="85" t="s">
        <v>140</v>
      </c>
      <c r="C45" s="85"/>
      <c r="D45" s="377"/>
      <c r="E45" s="81"/>
      <c r="I45" s="17"/>
    </row>
    <row r="46" spans="1:9" ht="12.75">
      <c r="A46" s="86"/>
      <c r="B46" s="85"/>
      <c r="C46" s="85" t="s">
        <v>161</v>
      </c>
      <c r="D46" s="377"/>
      <c r="E46" s="81"/>
      <c r="I46" s="17"/>
    </row>
    <row r="47" spans="1:9" ht="12.75">
      <c r="A47" s="86"/>
      <c r="B47" s="85"/>
      <c r="C47" s="85"/>
      <c r="D47" s="377"/>
      <c r="E47" s="81"/>
      <c r="I47" s="17"/>
    </row>
    <row r="48" spans="1:9" ht="13.5" thickBot="1">
      <c r="A48" s="86"/>
      <c r="B48" s="85"/>
      <c r="C48" s="85"/>
      <c r="D48" s="377"/>
      <c r="E48" s="81"/>
      <c r="I48" s="17"/>
    </row>
    <row r="49" spans="1:9" ht="12.75">
      <c r="A49" s="86"/>
      <c r="B49" s="85"/>
      <c r="C49" s="85" t="s">
        <v>226</v>
      </c>
      <c r="D49" s="377"/>
      <c r="E49" s="81"/>
      <c r="F49" s="335" t="s">
        <v>232</v>
      </c>
      <c r="G49" s="223"/>
      <c r="H49" s="336"/>
      <c r="I49" s="17"/>
    </row>
    <row r="50" spans="1:9" ht="12.75">
      <c r="A50" s="86" t="s">
        <v>162</v>
      </c>
      <c r="B50" s="85" t="s">
        <v>140</v>
      </c>
      <c r="C50" s="85"/>
      <c r="D50" s="377"/>
      <c r="E50" s="81"/>
      <c r="F50" s="121"/>
      <c r="G50" s="17"/>
      <c r="H50" s="122"/>
      <c r="I50" s="17"/>
    </row>
    <row r="51" spans="1:9" ht="12.75">
      <c r="A51" s="86"/>
      <c r="B51" s="85"/>
      <c r="C51" s="85" t="s">
        <v>163</v>
      </c>
      <c r="D51" s="377"/>
      <c r="E51" s="81"/>
      <c r="F51" s="337" t="s">
        <v>233</v>
      </c>
      <c r="G51" s="338"/>
      <c r="H51" s="122"/>
      <c r="I51" s="17"/>
    </row>
    <row r="52" spans="1:9" ht="12.75">
      <c r="A52" s="86"/>
      <c r="B52" s="85"/>
      <c r="C52" s="85"/>
      <c r="D52" s="377"/>
      <c r="E52" s="81"/>
      <c r="F52" s="339"/>
      <c r="G52" s="338"/>
      <c r="H52" s="340"/>
      <c r="I52" s="17"/>
    </row>
    <row r="53" spans="1:9" ht="12.75">
      <c r="A53" s="86"/>
      <c r="B53" s="85"/>
      <c r="C53" s="85"/>
      <c r="D53" s="377"/>
      <c r="E53" s="81"/>
      <c r="F53" s="337" t="s">
        <v>234</v>
      </c>
      <c r="G53" s="341"/>
      <c r="H53" s="342"/>
      <c r="I53" s="17"/>
    </row>
    <row r="54" spans="1:9" ht="12.75">
      <c r="A54" s="86"/>
      <c r="B54" s="85"/>
      <c r="C54" s="85" t="s">
        <v>226</v>
      </c>
      <c r="D54" s="377"/>
      <c r="E54" s="81"/>
      <c r="F54" s="409" t="s">
        <v>235</v>
      </c>
      <c r="G54" s="410"/>
      <c r="H54" s="411"/>
      <c r="I54" s="17"/>
    </row>
    <row r="55" spans="1:9" ht="12.75">
      <c r="A55" s="86" t="s">
        <v>164</v>
      </c>
      <c r="B55" s="85" t="s">
        <v>140</v>
      </c>
      <c r="C55" s="85"/>
      <c r="D55" s="377"/>
      <c r="E55" s="81"/>
      <c r="F55" s="409"/>
      <c r="G55" s="410"/>
      <c r="H55" s="411"/>
      <c r="I55" s="17"/>
    </row>
    <row r="56" spans="1:9" ht="12" customHeight="1">
      <c r="A56" s="86"/>
      <c r="B56" s="85"/>
      <c r="C56" s="85" t="s">
        <v>13</v>
      </c>
      <c r="D56" s="377"/>
      <c r="E56" s="81"/>
      <c r="F56" s="415" t="s">
        <v>236</v>
      </c>
      <c r="G56" s="416"/>
      <c r="H56" s="417"/>
      <c r="I56" s="17"/>
    </row>
    <row r="57" spans="1:9" ht="12.75">
      <c r="A57" s="86"/>
      <c r="B57" s="85"/>
      <c r="C57" s="85"/>
      <c r="D57" s="377"/>
      <c r="E57" s="81"/>
      <c r="F57" s="418"/>
      <c r="G57" s="416"/>
      <c r="H57" s="417"/>
      <c r="I57" s="17"/>
    </row>
    <row r="58" spans="1:9" ht="12.75">
      <c r="A58" s="86"/>
      <c r="B58" s="85"/>
      <c r="C58" s="85"/>
      <c r="D58" s="377"/>
      <c r="E58" s="81"/>
      <c r="F58" s="418"/>
      <c r="G58" s="416"/>
      <c r="H58" s="417"/>
      <c r="I58" s="17"/>
    </row>
    <row r="59" spans="1:11" ht="12.75">
      <c r="A59" s="86"/>
      <c r="B59" s="84"/>
      <c r="C59" s="85" t="s">
        <v>165</v>
      </c>
      <c r="D59" s="377"/>
      <c r="E59" s="81"/>
      <c r="F59" s="418"/>
      <c r="G59" s="416"/>
      <c r="H59" s="417"/>
      <c r="I59" s="17"/>
      <c r="K59" t="s">
        <v>202</v>
      </c>
    </row>
    <row r="60" spans="1:9" ht="12.75">
      <c r="A60" s="86" t="s">
        <v>166</v>
      </c>
      <c r="B60" s="85" t="s">
        <v>140</v>
      </c>
      <c r="C60" s="85"/>
      <c r="D60" s="377"/>
      <c r="E60" s="81"/>
      <c r="F60" s="121"/>
      <c r="G60" s="17"/>
      <c r="H60" s="122"/>
      <c r="I60" s="17"/>
    </row>
    <row r="61" spans="1:9" ht="12.75">
      <c r="A61" s="86"/>
      <c r="B61" s="85"/>
      <c r="C61" s="85" t="s">
        <v>167</v>
      </c>
      <c r="D61" s="377"/>
      <c r="E61" s="81"/>
      <c r="F61" s="412" t="s">
        <v>237</v>
      </c>
      <c r="G61" s="413"/>
      <c r="H61" s="414"/>
      <c r="I61" s="17"/>
    </row>
    <row r="62" spans="1:9" ht="12.75">
      <c r="A62" s="86"/>
      <c r="B62" s="85"/>
      <c r="C62" s="85"/>
      <c r="D62" s="377"/>
      <c r="E62" s="81"/>
      <c r="F62" s="121"/>
      <c r="G62" s="17"/>
      <c r="H62" s="343" t="s">
        <v>238</v>
      </c>
      <c r="I62" s="17"/>
    </row>
    <row r="63" spans="1:9" ht="12.75">
      <c r="A63" s="86"/>
      <c r="B63" s="85"/>
      <c r="C63" s="85"/>
      <c r="D63" s="377"/>
      <c r="E63" s="81"/>
      <c r="F63" s="121"/>
      <c r="G63" s="17"/>
      <c r="H63" s="343" t="s">
        <v>239</v>
      </c>
      <c r="I63" s="17"/>
    </row>
    <row r="64" spans="1:9" ht="12.75">
      <c r="A64" s="86"/>
      <c r="B64" s="85"/>
      <c r="C64" s="85"/>
      <c r="D64" s="377"/>
      <c r="E64" s="81"/>
      <c r="F64" s="121"/>
      <c r="G64" s="17"/>
      <c r="H64" s="122"/>
      <c r="I64" s="17"/>
    </row>
    <row r="65" spans="1:9" ht="12.75">
      <c r="A65" s="86"/>
      <c r="B65" s="84"/>
      <c r="C65" s="85" t="s">
        <v>165</v>
      </c>
      <c r="D65" s="377"/>
      <c r="E65" s="81"/>
      <c r="F65" s="339"/>
      <c r="G65" s="344"/>
      <c r="H65" s="345" t="s">
        <v>217</v>
      </c>
      <c r="I65" s="17"/>
    </row>
    <row r="66" spans="1:9" ht="12.75">
      <c r="A66" s="87" t="s">
        <v>168</v>
      </c>
      <c r="B66" s="85" t="s">
        <v>140</v>
      </c>
      <c r="C66" s="84"/>
      <c r="D66" s="379"/>
      <c r="E66" s="81"/>
      <c r="F66" s="337" t="s">
        <v>240</v>
      </c>
      <c r="G66" s="346" t="s">
        <v>140</v>
      </c>
      <c r="H66" s="347"/>
      <c r="I66" s="17"/>
    </row>
    <row r="67" spans="1:8" ht="13.5" thickBot="1">
      <c r="A67" s="89" t="s">
        <v>169</v>
      </c>
      <c r="B67" s="90"/>
      <c r="C67" s="91" t="s">
        <v>246</v>
      </c>
      <c r="D67" s="380"/>
      <c r="F67" s="348"/>
      <c r="G67" s="349"/>
      <c r="H67" s="350" t="s">
        <v>163</v>
      </c>
    </row>
    <row r="71" spans="1:9" ht="12.75">
      <c r="A71" s="84"/>
      <c r="B71" s="84"/>
      <c r="C71" s="84"/>
      <c r="D71" s="84"/>
      <c r="E71" s="81"/>
      <c r="F71" s="81"/>
      <c r="G71" s="95" t="s">
        <v>170</v>
      </c>
      <c r="H71" s="96"/>
      <c r="I71" s="17"/>
    </row>
    <row r="72" spans="1:9" ht="12.75">
      <c r="A72" s="84"/>
      <c r="B72" s="84"/>
      <c r="C72" s="84"/>
      <c r="D72" s="84"/>
      <c r="E72" s="81"/>
      <c r="F72" s="6"/>
      <c r="G72" s="97" t="s">
        <v>171</v>
      </c>
      <c r="H72" s="80"/>
      <c r="I72" s="376"/>
    </row>
    <row r="73" spans="1:9" ht="12.75">
      <c r="A73" s="84"/>
      <c r="B73" s="84"/>
      <c r="C73" s="84"/>
      <c r="D73" s="84"/>
      <c r="E73" s="81"/>
      <c r="F73" s="9"/>
      <c r="G73" s="17"/>
      <c r="H73" s="17"/>
      <c r="I73" s="378"/>
    </row>
    <row r="74" spans="1:9" ht="12.75">
      <c r="A74" s="84"/>
      <c r="B74" s="84"/>
      <c r="C74" s="84"/>
      <c r="D74" s="84"/>
      <c r="E74" s="81"/>
      <c r="F74" s="87" t="s">
        <v>259</v>
      </c>
      <c r="G74" s="85"/>
      <c r="H74" s="85" t="s">
        <v>145</v>
      </c>
      <c r="I74" s="378"/>
    </row>
    <row r="75" spans="1:9" ht="12.75">
      <c r="A75" s="84"/>
      <c r="B75" s="84"/>
      <c r="C75" s="84"/>
      <c r="D75" s="84"/>
      <c r="E75" s="81"/>
      <c r="F75" s="87" t="s">
        <v>172</v>
      </c>
      <c r="G75" s="85" t="s">
        <v>140</v>
      </c>
      <c r="H75" s="85"/>
      <c r="I75" s="378"/>
    </row>
    <row r="76" spans="1:9" ht="12.75">
      <c r="A76" s="84"/>
      <c r="B76" s="84"/>
      <c r="C76" s="84"/>
      <c r="D76" s="84"/>
      <c r="E76" s="81"/>
      <c r="F76" s="87"/>
      <c r="G76" s="85"/>
      <c r="H76" s="85" t="s">
        <v>173</v>
      </c>
      <c r="I76" s="378"/>
    </row>
    <row r="77" spans="1:9" ht="12.75">
      <c r="A77" s="84"/>
      <c r="B77" s="84"/>
      <c r="C77" s="84"/>
      <c r="D77" s="84"/>
      <c r="E77" s="81"/>
      <c r="F77" s="87"/>
      <c r="G77" s="85"/>
      <c r="H77" s="85"/>
      <c r="I77" s="378"/>
    </row>
    <row r="78" spans="1:9" ht="12.75">
      <c r="A78" s="84"/>
      <c r="B78" s="84"/>
      <c r="C78" s="84"/>
      <c r="D78" s="84"/>
      <c r="E78" s="81"/>
      <c r="F78" s="87"/>
      <c r="G78" s="85"/>
      <c r="H78" s="85"/>
      <c r="I78" s="378"/>
    </row>
    <row r="79" spans="1:9" ht="12.75">
      <c r="A79" s="84"/>
      <c r="B79" s="84"/>
      <c r="C79" s="84"/>
      <c r="D79" s="84"/>
      <c r="E79" s="81"/>
      <c r="F79" s="9"/>
      <c r="G79" s="17"/>
      <c r="H79" s="85" t="s">
        <v>278</v>
      </c>
      <c r="I79" s="378"/>
    </row>
    <row r="80" spans="1:9" ht="12.75">
      <c r="A80" s="84"/>
      <c r="B80" s="84"/>
      <c r="C80" s="84"/>
      <c r="D80" s="84"/>
      <c r="E80" s="81"/>
      <c r="F80" s="87"/>
      <c r="G80" s="84"/>
      <c r="H80" s="98" t="s">
        <v>279</v>
      </c>
      <c r="I80" s="378"/>
    </row>
    <row r="81" spans="1:9" ht="12.75">
      <c r="A81" s="84"/>
      <c r="B81" s="84"/>
      <c r="C81" s="84"/>
      <c r="D81" s="84"/>
      <c r="E81" s="81"/>
      <c r="F81" s="87" t="s">
        <v>280</v>
      </c>
      <c r="H81" s="98" t="s">
        <v>281</v>
      </c>
      <c r="I81" s="378"/>
    </row>
    <row r="82" spans="1:9" ht="12.75">
      <c r="A82" s="84"/>
      <c r="B82" s="84"/>
      <c r="C82" s="84"/>
      <c r="D82" s="84"/>
      <c r="E82" s="81"/>
      <c r="F82" s="87" t="s">
        <v>282</v>
      </c>
      <c r="G82" s="85" t="s">
        <v>140</v>
      </c>
      <c r="H82" s="17"/>
      <c r="I82" s="378"/>
    </row>
    <row r="83" spans="1:9" ht="12.75">
      <c r="A83" s="84"/>
      <c r="B83" s="84"/>
      <c r="C83" s="84"/>
      <c r="D83" s="84"/>
      <c r="E83" s="81"/>
      <c r="F83" s="9"/>
      <c r="G83" s="17"/>
      <c r="H83" s="98" t="s">
        <v>283</v>
      </c>
      <c r="I83" s="378"/>
    </row>
    <row r="84" spans="1:9" ht="12.75">
      <c r="A84" s="84"/>
      <c r="B84" s="84"/>
      <c r="C84" s="84"/>
      <c r="D84" s="84"/>
      <c r="E84" s="81"/>
      <c r="F84" s="9"/>
      <c r="G84" s="17"/>
      <c r="H84" s="98" t="s">
        <v>284</v>
      </c>
      <c r="I84" s="378"/>
    </row>
    <row r="85" spans="1:9" ht="12.75">
      <c r="A85" s="84"/>
      <c r="B85" s="84"/>
      <c r="C85" s="84"/>
      <c r="D85" s="84"/>
      <c r="E85" s="81"/>
      <c r="F85" s="9"/>
      <c r="G85" s="17"/>
      <c r="H85" s="98"/>
      <c r="I85" s="378"/>
    </row>
    <row r="86" spans="1:9" ht="12.75">
      <c r="A86" s="84"/>
      <c r="B86" s="84"/>
      <c r="C86" s="84"/>
      <c r="D86" s="84"/>
      <c r="E86" s="81"/>
      <c r="F86" s="9"/>
      <c r="G86" s="17"/>
      <c r="H86" s="17"/>
      <c r="I86" s="378"/>
    </row>
    <row r="87" spans="1:9" ht="12.75">
      <c r="A87" s="84"/>
      <c r="B87" s="84"/>
      <c r="C87" s="84"/>
      <c r="D87" s="84"/>
      <c r="E87" s="81"/>
      <c r="F87" s="9"/>
      <c r="G87" s="17"/>
      <c r="H87" s="85" t="s">
        <v>174</v>
      </c>
      <c r="I87" s="378"/>
    </row>
    <row r="88" spans="1:9" ht="12.75">
      <c r="A88" s="84"/>
      <c r="B88" s="84"/>
      <c r="C88" s="84"/>
      <c r="D88" s="84"/>
      <c r="E88" s="81"/>
      <c r="F88" s="87"/>
      <c r="G88" s="84"/>
      <c r="H88" s="98" t="s">
        <v>175</v>
      </c>
      <c r="I88" s="378"/>
    </row>
    <row r="89" spans="1:9" ht="12.75">
      <c r="A89" s="84"/>
      <c r="B89" s="84"/>
      <c r="C89" s="84"/>
      <c r="D89" s="84"/>
      <c r="E89" s="81"/>
      <c r="F89" s="87" t="s">
        <v>176</v>
      </c>
      <c r="G89" s="85" t="s">
        <v>140</v>
      </c>
      <c r="H89" s="98" t="s">
        <v>177</v>
      </c>
      <c r="I89" s="378"/>
    </row>
    <row r="90" spans="1:9" ht="12.75">
      <c r="A90" s="84"/>
      <c r="B90" s="84"/>
      <c r="C90" s="84"/>
      <c r="D90" s="84"/>
      <c r="E90" s="81"/>
      <c r="F90" s="87" t="s">
        <v>178</v>
      </c>
      <c r="G90" s="17"/>
      <c r="H90" s="17"/>
      <c r="I90" s="378"/>
    </row>
    <row r="91" spans="1:9" ht="12.75">
      <c r="A91" s="84"/>
      <c r="B91" s="84"/>
      <c r="C91" s="84"/>
      <c r="D91" s="84"/>
      <c r="E91" s="81"/>
      <c r="F91" s="9"/>
      <c r="G91" s="17"/>
      <c r="H91" s="98" t="s">
        <v>179</v>
      </c>
      <c r="I91" s="378"/>
    </row>
    <row r="92" spans="1:9" ht="12.75">
      <c r="A92" s="84"/>
      <c r="B92" s="84"/>
      <c r="C92" s="84"/>
      <c r="D92" s="84"/>
      <c r="E92" s="81"/>
      <c r="F92" s="9"/>
      <c r="G92" s="17"/>
      <c r="H92" s="17"/>
      <c r="I92" s="378"/>
    </row>
    <row r="93" spans="1:9" ht="12.75">
      <c r="A93" s="84"/>
      <c r="B93" s="84"/>
      <c r="C93" s="84"/>
      <c r="D93" s="84"/>
      <c r="E93" s="81"/>
      <c r="F93" s="9"/>
      <c r="G93" s="17"/>
      <c r="H93" s="17"/>
      <c r="I93" s="378"/>
    </row>
    <row r="94" spans="1:9" ht="12.75">
      <c r="A94" s="84"/>
      <c r="B94" s="84"/>
      <c r="C94" s="84"/>
      <c r="D94" s="81"/>
      <c r="E94" s="81"/>
      <c r="F94" s="9"/>
      <c r="G94" s="17"/>
      <c r="H94" s="85" t="s">
        <v>180</v>
      </c>
      <c r="I94" s="378"/>
    </row>
    <row r="95" spans="1:9" ht="12.75">
      <c r="A95" s="84"/>
      <c r="B95" s="84"/>
      <c r="C95" s="84"/>
      <c r="D95" s="81"/>
      <c r="E95" s="81"/>
      <c r="F95" s="87" t="s">
        <v>181</v>
      </c>
      <c r="G95" s="17"/>
      <c r="H95" s="98" t="s">
        <v>182</v>
      </c>
      <c r="I95" s="378"/>
    </row>
    <row r="96" spans="6:9" ht="12.75">
      <c r="F96" s="87" t="s">
        <v>183</v>
      </c>
      <c r="G96" s="17"/>
      <c r="H96" s="17"/>
      <c r="I96" s="378"/>
    </row>
    <row r="97" spans="6:9" ht="12.75">
      <c r="F97" s="9"/>
      <c r="G97" s="17"/>
      <c r="H97" s="98" t="s">
        <v>0</v>
      </c>
      <c r="I97" s="378"/>
    </row>
    <row r="98" spans="6:9" ht="12.75">
      <c r="F98" s="9"/>
      <c r="G98" s="17"/>
      <c r="H98" s="17"/>
      <c r="I98" s="378"/>
    </row>
    <row r="99" spans="6:9" ht="12.75">
      <c r="F99" s="9"/>
      <c r="G99" s="17"/>
      <c r="H99" s="85" t="s">
        <v>180</v>
      </c>
      <c r="I99" s="378"/>
    </row>
    <row r="100" spans="6:9" ht="12.75">
      <c r="F100" s="87" t="s">
        <v>181</v>
      </c>
      <c r="G100" s="17"/>
      <c r="H100" s="98" t="s">
        <v>182</v>
      </c>
      <c r="I100" s="378"/>
    </row>
    <row r="101" spans="6:9" ht="12.75">
      <c r="F101" s="87" t="s">
        <v>184</v>
      </c>
      <c r="G101" s="17"/>
      <c r="H101" s="17"/>
      <c r="I101" s="378"/>
    </row>
    <row r="102" spans="6:9" ht="12.75">
      <c r="F102" s="87"/>
      <c r="G102" s="17"/>
      <c r="H102" s="85" t="s">
        <v>139</v>
      </c>
      <c r="I102" s="378"/>
    </row>
    <row r="103" spans="6:9" ht="12.75">
      <c r="F103" s="87"/>
      <c r="G103" s="17"/>
      <c r="H103" s="17"/>
      <c r="I103" s="378"/>
    </row>
    <row r="104" spans="1:9" ht="12.75">
      <c r="A104" s="381"/>
      <c r="F104" s="87"/>
      <c r="G104" s="84"/>
      <c r="H104" s="84"/>
      <c r="I104" s="378"/>
    </row>
    <row r="105" spans="6:9" ht="12.75">
      <c r="F105" s="87"/>
      <c r="G105" s="85"/>
      <c r="H105" s="85" t="s">
        <v>185</v>
      </c>
      <c r="I105" s="378"/>
    </row>
    <row r="106" spans="6:9" ht="12.75">
      <c r="F106" s="87" t="s">
        <v>186</v>
      </c>
      <c r="G106" s="85" t="s">
        <v>140</v>
      </c>
      <c r="H106" s="85"/>
      <c r="I106" s="378"/>
    </row>
    <row r="107" spans="6:9" ht="12.75">
      <c r="F107" s="87"/>
      <c r="G107" s="85"/>
      <c r="H107" s="85" t="s">
        <v>49</v>
      </c>
      <c r="I107" s="378"/>
    </row>
    <row r="108" spans="6:9" ht="12.75">
      <c r="F108" s="87"/>
      <c r="G108" s="84"/>
      <c r="H108" s="84"/>
      <c r="I108" s="378"/>
    </row>
    <row r="109" spans="6:9" ht="12.75">
      <c r="F109" s="87"/>
      <c r="G109" s="84"/>
      <c r="H109" s="85"/>
      <c r="I109" s="378"/>
    </row>
    <row r="110" spans="6:9" ht="12.75">
      <c r="F110" s="87"/>
      <c r="G110" s="85"/>
      <c r="H110" s="85" t="s">
        <v>187</v>
      </c>
      <c r="I110" s="378"/>
    </row>
    <row r="111" spans="6:9" ht="12.75">
      <c r="F111" s="87" t="s">
        <v>260</v>
      </c>
      <c r="G111" s="85" t="s">
        <v>140</v>
      </c>
      <c r="H111" s="85"/>
      <c r="I111" s="378"/>
    </row>
    <row r="112" spans="6:9" ht="12.75">
      <c r="F112" s="87" t="s">
        <v>261</v>
      </c>
      <c r="G112" s="85"/>
      <c r="H112" s="85" t="s">
        <v>40</v>
      </c>
      <c r="I112" s="378"/>
    </row>
    <row r="113" spans="6:9" ht="12.75">
      <c r="F113" s="87"/>
      <c r="G113" s="84"/>
      <c r="H113" s="84"/>
      <c r="I113" s="378"/>
    </row>
    <row r="114" spans="6:9" ht="12.75">
      <c r="F114" s="87"/>
      <c r="G114" s="84"/>
      <c r="H114" s="84"/>
      <c r="I114" s="378"/>
    </row>
    <row r="115" spans="6:9" ht="12.75">
      <c r="F115" s="87"/>
      <c r="G115" s="84"/>
      <c r="H115" s="85" t="s">
        <v>187</v>
      </c>
      <c r="I115" s="378"/>
    </row>
    <row r="116" spans="6:9" ht="12.75">
      <c r="F116" s="87" t="s">
        <v>188</v>
      </c>
      <c r="G116" s="84" t="s">
        <v>140</v>
      </c>
      <c r="H116" s="85"/>
      <c r="I116" s="378"/>
    </row>
    <row r="117" spans="6:9" ht="12.75">
      <c r="F117" s="86"/>
      <c r="G117" s="84"/>
      <c r="H117" s="85" t="s">
        <v>217</v>
      </c>
      <c r="I117" s="378"/>
    </row>
    <row r="118" spans="6:9" ht="12.75">
      <c r="F118" s="14"/>
      <c r="G118" s="15"/>
      <c r="H118" s="15"/>
      <c r="I118" s="16"/>
    </row>
    <row r="119" ht="22.5" customHeight="1"/>
    <row r="120" spans="1:8" ht="12.75">
      <c r="A120" s="84"/>
      <c r="B120" s="84"/>
      <c r="C120" s="84"/>
      <c r="D120" s="81"/>
      <c r="E120" s="382" t="s">
        <v>189</v>
      </c>
      <c r="F120" s="81"/>
      <c r="G120" s="81"/>
      <c r="H120" s="81"/>
    </row>
    <row r="121" spans="1:9" ht="12.75">
      <c r="A121" s="6"/>
      <c r="B121" s="82"/>
      <c r="C121" s="99" t="s">
        <v>262</v>
      </c>
      <c r="D121" s="383"/>
      <c r="E121" s="383"/>
      <c r="F121" s="82"/>
      <c r="G121" s="82"/>
      <c r="H121" s="82"/>
      <c r="I121" s="376"/>
    </row>
    <row r="122" spans="1:9" ht="12.75">
      <c r="A122" s="9"/>
      <c r="B122" s="84"/>
      <c r="C122" s="102"/>
      <c r="D122" s="17"/>
      <c r="E122" s="17"/>
      <c r="F122" s="84"/>
      <c r="G122" s="84"/>
      <c r="H122" s="84"/>
      <c r="I122" s="378"/>
    </row>
    <row r="123" spans="1:9" ht="12.75">
      <c r="A123" s="86"/>
      <c r="B123" s="85"/>
      <c r="C123" s="85" t="s">
        <v>17</v>
      </c>
      <c r="D123" s="85"/>
      <c r="E123" s="84"/>
      <c r="F123" s="84"/>
      <c r="G123" s="84"/>
      <c r="H123" s="85" t="s">
        <v>228</v>
      </c>
      <c r="I123" s="378"/>
    </row>
    <row r="124" spans="1:9" ht="12.75">
      <c r="A124" s="87" t="s">
        <v>190</v>
      </c>
      <c r="B124" s="85" t="s">
        <v>140</v>
      </c>
      <c r="C124" s="85"/>
      <c r="D124" s="85"/>
      <c r="E124" s="84"/>
      <c r="F124" s="85" t="s">
        <v>191</v>
      </c>
      <c r="G124" s="85" t="s">
        <v>140</v>
      </c>
      <c r="H124" s="85"/>
      <c r="I124" s="378"/>
    </row>
    <row r="125" spans="1:9" ht="12.75">
      <c r="A125" s="87"/>
      <c r="B125" s="85"/>
      <c r="C125" s="85" t="s">
        <v>18</v>
      </c>
      <c r="D125" s="85"/>
      <c r="E125" s="84"/>
      <c r="F125" s="85"/>
      <c r="G125" s="85"/>
      <c r="H125" s="85" t="s">
        <v>18</v>
      </c>
      <c r="I125" s="378"/>
    </row>
    <row r="126" spans="1:9" ht="12.75">
      <c r="A126" s="87"/>
      <c r="B126" s="85"/>
      <c r="C126" s="85"/>
      <c r="D126" s="85"/>
      <c r="E126" s="84"/>
      <c r="F126" s="85"/>
      <c r="G126" s="85"/>
      <c r="H126" s="85"/>
      <c r="I126" s="378"/>
    </row>
    <row r="127" spans="1:9" ht="12.75">
      <c r="A127" s="87"/>
      <c r="B127" s="85"/>
      <c r="C127" s="85"/>
      <c r="D127" s="85"/>
      <c r="E127" s="84"/>
      <c r="F127" s="85"/>
      <c r="G127" s="85"/>
      <c r="H127" s="85"/>
      <c r="I127" s="378"/>
    </row>
    <row r="128" spans="1:9" ht="12.75">
      <c r="A128" s="87"/>
      <c r="B128" s="85"/>
      <c r="C128" s="85"/>
      <c r="D128" s="85"/>
      <c r="E128" s="84"/>
      <c r="F128" s="100" t="s">
        <v>192</v>
      </c>
      <c r="G128" s="85"/>
      <c r="H128" s="85"/>
      <c r="I128" s="378"/>
    </row>
    <row r="129" spans="1:9" ht="12.75">
      <c r="A129" s="101" t="s">
        <v>193</v>
      </c>
      <c r="B129" s="85"/>
      <c r="C129" s="85"/>
      <c r="D129" s="85"/>
      <c r="E129" s="85" t="s">
        <v>140</v>
      </c>
      <c r="F129" s="85"/>
      <c r="G129" s="85"/>
      <c r="H129" s="85"/>
      <c r="I129" s="378"/>
    </row>
    <row r="130" spans="1:9" ht="12.75">
      <c r="A130" s="87"/>
      <c r="B130" s="85"/>
      <c r="C130" s="85"/>
      <c r="D130" s="85"/>
      <c r="E130" s="84"/>
      <c r="F130" s="100" t="s">
        <v>194</v>
      </c>
      <c r="G130" s="85"/>
      <c r="H130" s="85"/>
      <c r="I130" s="378"/>
    </row>
    <row r="131" spans="1:9" ht="9" customHeight="1">
      <c r="A131" s="94"/>
      <c r="B131" s="91"/>
      <c r="C131" s="91"/>
      <c r="D131" s="91"/>
      <c r="E131" s="90"/>
      <c r="F131" s="90"/>
      <c r="G131" s="90"/>
      <c r="H131" s="91"/>
      <c r="I131" s="16"/>
    </row>
    <row r="134" spans="1:8" ht="12.75">
      <c r="A134" s="84"/>
      <c r="B134" s="84"/>
      <c r="C134" s="84"/>
      <c r="D134" s="81"/>
      <c r="E134" s="81"/>
      <c r="F134" s="81"/>
      <c r="G134" s="81"/>
      <c r="H134" s="81"/>
    </row>
    <row r="135" spans="1:8" ht="12.75">
      <c r="A135" s="84"/>
      <c r="B135" s="84"/>
      <c r="C135" s="84"/>
      <c r="D135" s="81"/>
      <c r="E135" s="81"/>
      <c r="F135" s="81"/>
      <c r="G135" s="81"/>
      <c r="H135" s="81"/>
    </row>
    <row r="136" spans="1:8" ht="12.75">
      <c r="A136" s="17"/>
      <c r="B136" s="17"/>
      <c r="C136" s="17"/>
      <c r="D136" s="17"/>
      <c r="E136" s="92"/>
      <c r="F136" s="17"/>
      <c r="G136" s="17"/>
      <c r="H136" s="17"/>
    </row>
    <row r="137" spans="1:8" ht="12.75">
      <c r="A137" s="17"/>
      <c r="B137" s="17"/>
      <c r="C137" s="92"/>
      <c r="D137" s="17"/>
      <c r="E137" s="84"/>
      <c r="F137" s="17"/>
      <c r="G137" s="17"/>
      <c r="H137" s="17"/>
    </row>
    <row r="138" spans="1:8" ht="12.75">
      <c r="A138" s="17"/>
      <c r="B138" s="17"/>
      <c r="C138" s="17"/>
      <c r="D138" s="17"/>
      <c r="E138" s="84"/>
      <c r="F138" s="17"/>
      <c r="G138" s="17"/>
      <c r="H138" s="17"/>
    </row>
    <row r="139" spans="1:8" ht="12.75">
      <c r="A139" s="9"/>
      <c r="B139" s="17"/>
      <c r="C139" s="17"/>
      <c r="D139" s="17"/>
      <c r="E139" s="84"/>
      <c r="F139" s="17"/>
      <c r="G139" s="17"/>
      <c r="H139" s="17"/>
    </row>
    <row r="140" spans="1:8" ht="12.75">
      <c r="A140" s="9"/>
      <c r="B140" s="17"/>
      <c r="C140" s="17"/>
      <c r="D140" s="17"/>
      <c r="E140" s="84"/>
      <c r="F140" s="17"/>
      <c r="G140" s="17"/>
      <c r="H140" s="17"/>
    </row>
    <row r="141" spans="1:8" ht="12.75">
      <c r="A141" s="9"/>
      <c r="B141" s="17"/>
      <c r="C141" s="17"/>
      <c r="D141" s="17"/>
      <c r="E141" s="84"/>
      <c r="F141" s="17"/>
      <c r="G141" s="17"/>
      <c r="H141" s="17"/>
    </row>
    <row r="142" spans="1:8" ht="12.75">
      <c r="A142" s="9"/>
      <c r="B142" s="17"/>
      <c r="C142" s="17"/>
      <c r="D142" s="17"/>
      <c r="E142" s="84"/>
      <c r="F142" s="17"/>
      <c r="G142" s="17"/>
      <c r="H142" s="17"/>
    </row>
    <row r="143" spans="1:8" ht="12.75">
      <c r="A143" s="9"/>
      <c r="B143" s="17"/>
      <c r="C143" s="17"/>
      <c r="D143" s="17"/>
      <c r="E143" s="84"/>
      <c r="F143" s="17"/>
      <c r="G143" s="17"/>
      <c r="H143" s="17"/>
    </row>
    <row r="144" spans="1:8" ht="12.75">
      <c r="A144" s="9"/>
      <c r="B144" s="17"/>
      <c r="C144" s="17"/>
      <c r="D144" s="17"/>
      <c r="E144" s="84"/>
      <c r="F144" s="17"/>
      <c r="G144" s="17"/>
      <c r="H144" s="17"/>
    </row>
    <row r="145" spans="1:8" ht="12.75">
      <c r="A145" s="9"/>
      <c r="B145" s="17"/>
      <c r="C145" s="17"/>
      <c r="D145" s="17"/>
      <c r="E145" s="84"/>
      <c r="F145" s="17"/>
      <c r="G145" s="17"/>
      <c r="H145" s="17"/>
    </row>
    <row r="146" spans="1:8" ht="12.75">
      <c r="A146" s="9"/>
      <c r="B146" s="17"/>
      <c r="C146" s="17"/>
      <c r="D146" s="17"/>
      <c r="E146" s="84"/>
      <c r="F146" s="84"/>
      <c r="G146" s="17"/>
      <c r="H146" s="98"/>
    </row>
    <row r="147" spans="1:8" ht="12.75">
      <c r="A147" s="9"/>
      <c r="B147" s="17"/>
      <c r="C147" s="17"/>
      <c r="D147" s="17"/>
      <c r="E147" s="84"/>
      <c r="F147" s="84"/>
      <c r="G147" s="17"/>
      <c r="H147" s="98"/>
    </row>
    <row r="148" spans="1:8" ht="12.75">
      <c r="A148" s="9"/>
      <c r="B148" s="17"/>
      <c r="C148" s="17"/>
      <c r="D148" s="17"/>
      <c r="E148" s="84"/>
      <c r="F148" s="84"/>
      <c r="G148" s="17"/>
      <c r="H148" s="98"/>
    </row>
    <row r="149" spans="1:8" ht="12.75">
      <c r="A149" s="9"/>
      <c r="B149" s="17"/>
      <c r="C149" s="17"/>
      <c r="D149" s="17"/>
      <c r="E149" s="84"/>
      <c r="F149" s="84"/>
      <c r="G149" s="17"/>
      <c r="H149" s="98"/>
    </row>
    <row r="150" spans="1:8" ht="12.75">
      <c r="A150" s="9"/>
      <c r="B150" s="17"/>
      <c r="C150" s="17"/>
      <c r="D150" s="17"/>
      <c r="E150" s="84"/>
      <c r="F150" s="84"/>
      <c r="G150" s="17"/>
      <c r="H150" s="98"/>
    </row>
    <row r="151" spans="1:8" ht="12.75">
      <c r="A151" s="9"/>
      <c r="B151" s="17"/>
      <c r="C151" s="17"/>
      <c r="D151" s="17"/>
      <c r="E151" s="84"/>
      <c r="F151" s="84"/>
      <c r="G151" s="17"/>
      <c r="H151" s="17"/>
    </row>
    <row r="152" spans="1:8" ht="12.75">
      <c r="A152" s="9"/>
      <c r="B152" s="17"/>
      <c r="C152" s="17"/>
      <c r="D152" s="17"/>
      <c r="E152" s="84"/>
      <c r="F152" s="84"/>
      <c r="G152" s="17"/>
      <c r="H152" s="17"/>
    </row>
    <row r="153" spans="1:8" ht="12.75">
      <c r="A153" s="9"/>
      <c r="B153" s="17"/>
      <c r="C153" s="17"/>
      <c r="D153" s="17"/>
      <c r="E153" s="84"/>
      <c r="F153" s="84"/>
      <c r="G153" s="17"/>
      <c r="H153" s="17"/>
    </row>
    <row r="154" spans="1:8" ht="12.75">
      <c r="A154" s="9"/>
      <c r="B154" s="17"/>
      <c r="C154" s="17"/>
      <c r="D154" s="17"/>
      <c r="E154" s="84"/>
      <c r="F154" s="84"/>
      <c r="G154" s="17"/>
      <c r="H154" s="17"/>
    </row>
    <row r="155" spans="1:8" ht="12.75">
      <c r="A155" s="9"/>
      <c r="B155" s="17"/>
      <c r="C155" s="17"/>
      <c r="D155" s="17"/>
      <c r="E155" s="84"/>
      <c r="F155" s="84"/>
      <c r="G155" s="17"/>
      <c r="H155" s="17"/>
    </row>
    <row r="156" spans="1:8" ht="12.75">
      <c r="A156" s="9"/>
      <c r="B156" s="17"/>
      <c r="C156" s="17"/>
      <c r="D156" s="17"/>
      <c r="E156" s="84"/>
      <c r="F156" s="84"/>
      <c r="G156" s="17"/>
      <c r="H156" s="17"/>
    </row>
    <row r="157" spans="1:8" ht="12.75">
      <c r="A157" s="9"/>
      <c r="B157" s="17"/>
      <c r="C157" s="17"/>
      <c r="D157" s="17"/>
      <c r="E157" s="84"/>
      <c r="F157" s="84"/>
      <c r="G157" s="17"/>
      <c r="H157" s="17"/>
    </row>
    <row r="158" spans="1:8" ht="12.75">
      <c r="A158" s="9"/>
      <c r="B158" s="17"/>
      <c r="C158" s="17"/>
      <c r="D158" s="17"/>
      <c r="E158" s="84"/>
      <c r="F158" s="84"/>
      <c r="G158" s="17"/>
      <c r="H158" s="17"/>
    </row>
    <row r="159" spans="1:8" ht="12.75">
      <c r="A159" s="9"/>
      <c r="B159" s="17"/>
      <c r="C159" s="17"/>
      <c r="D159" s="17"/>
      <c r="E159" s="84"/>
      <c r="F159" s="84"/>
      <c r="G159" s="17"/>
      <c r="H159" s="17"/>
    </row>
    <row r="160" spans="1:8" ht="12.75">
      <c r="A160" s="14"/>
      <c r="B160" s="15"/>
      <c r="C160" s="15"/>
      <c r="D160" s="15"/>
      <c r="E160" s="90"/>
      <c r="F160" s="90"/>
      <c r="G160" s="15"/>
      <c r="H160" s="15"/>
    </row>
    <row r="161" spans="1:6" ht="12.75">
      <c r="A161" s="17"/>
      <c r="B161" s="17"/>
      <c r="C161" s="17"/>
      <c r="E161" s="81"/>
      <c r="F161" s="81"/>
    </row>
    <row r="162" spans="1:6" ht="12.75">
      <c r="A162" s="17"/>
      <c r="B162" s="17"/>
      <c r="C162" s="17"/>
      <c r="E162" s="81"/>
      <c r="F162" s="81"/>
    </row>
    <row r="163" spans="1:6" ht="12.75">
      <c r="A163" s="17"/>
      <c r="B163" s="17"/>
      <c r="C163" s="17"/>
      <c r="E163" s="81"/>
      <c r="F163" s="81"/>
    </row>
    <row r="164" spans="1:6" ht="12.75">
      <c r="A164" s="17"/>
      <c r="B164" s="17"/>
      <c r="C164" s="17"/>
      <c r="E164" s="81"/>
      <c r="F164" s="81"/>
    </row>
    <row r="165" spans="1:6" ht="12.75">
      <c r="A165" s="17"/>
      <c r="B165" s="17"/>
      <c r="C165" s="17"/>
      <c r="E165" s="81"/>
      <c r="F165" s="81"/>
    </row>
    <row r="166" spans="1:6" ht="12.75">
      <c r="A166" s="17"/>
      <c r="B166" s="17"/>
      <c r="C166" s="17"/>
      <c r="E166" s="81"/>
      <c r="F166" s="81"/>
    </row>
    <row r="167" spans="1:6" ht="12.75">
      <c r="A167" s="17"/>
      <c r="B167" s="17"/>
      <c r="C167" s="17"/>
      <c r="E167" s="81"/>
      <c r="F167" s="81"/>
    </row>
    <row r="168" spans="1:6" ht="12.75">
      <c r="A168" s="17"/>
      <c r="B168" s="17"/>
      <c r="C168" s="17"/>
      <c r="E168" s="81"/>
      <c r="F168" s="81"/>
    </row>
    <row r="169" spans="1:6" ht="12.75">
      <c r="A169" s="81"/>
      <c r="B169" s="81"/>
      <c r="C169" s="81"/>
      <c r="D169" s="81"/>
      <c r="E169" s="81"/>
      <c r="F169" s="81"/>
    </row>
    <row r="170" spans="1:6" ht="12.75">
      <c r="A170" s="81"/>
      <c r="B170" s="81"/>
      <c r="C170" s="81"/>
      <c r="D170" s="81"/>
      <c r="E170" s="81"/>
      <c r="F170" s="81"/>
    </row>
    <row r="171" spans="1:6" ht="12.75">
      <c r="A171" s="81"/>
      <c r="B171" s="81"/>
      <c r="C171" s="81"/>
      <c r="D171" s="81"/>
      <c r="E171" s="81"/>
      <c r="F171" s="81"/>
    </row>
    <row r="172" spans="1:6" ht="12.75">
      <c r="A172" s="81"/>
      <c r="B172" s="81"/>
      <c r="C172" s="81"/>
      <c r="D172" s="81"/>
      <c r="E172" s="81"/>
      <c r="F172" s="81"/>
    </row>
    <row r="173" spans="1:6" ht="12.75">
      <c r="A173" s="81"/>
      <c r="B173" s="81"/>
      <c r="C173" s="81"/>
      <c r="D173" s="81"/>
      <c r="E173" s="81"/>
      <c r="F173" s="81"/>
    </row>
    <row r="174" spans="1:6" ht="12.75">
      <c r="A174" s="81"/>
      <c r="B174" s="81"/>
      <c r="C174" s="81"/>
      <c r="D174" s="81"/>
      <c r="E174" s="81"/>
      <c r="F174" s="81"/>
    </row>
    <row r="175" spans="1:6" ht="12.75">
      <c r="A175" s="81"/>
      <c r="B175" s="81"/>
      <c r="C175" s="81"/>
      <c r="D175" s="81"/>
      <c r="E175" s="81"/>
      <c r="F175" s="81"/>
    </row>
    <row r="176" spans="1:6" ht="12.75">
      <c r="A176" s="81"/>
      <c r="B176" s="81"/>
      <c r="C176" s="81"/>
      <c r="D176" s="81"/>
      <c r="E176" s="81"/>
      <c r="F176" s="81"/>
    </row>
    <row r="177" spans="1:6" ht="12.75">
      <c r="A177" s="81"/>
      <c r="B177" s="81"/>
      <c r="C177" s="81"/>
      <c r="D177" s="81"/>
      <c r="E177" s="81"/>
      <c r="F177" s="81"/>
    </row>
    <row r="178" spans="1:6" ht="12.75">
      <c r="A178" s="81"/>
      <c r="B178" s="81"/>
      <c r="C178" s="81"/>
      <c r="D178" s="81"/>
      <c r="E178" s="81"/>
      <c r="F178" s="81"/>
    </row>
    <row r="179" spans="1:6" ht="12.75">
      <c r="A179" s="81"/>
      <c r="B179" s="81"/>
      <c r="C179" s="81"/>
      <c r="D179" s="81"/>
      <c r="E179" s="81"/>
      <c r="F179" s="81"/>
    </row>
    <row r="180" spans="1:6" ht="12.75">
      <c r="A180" s="81"/>
      <c r="B180" s="81"/>
      <c r="C180" s="81"/>
      <c r="D180" s="81"/>
      <c r="E180" s="81"/>
      <c r="F180" s="81"/>
    </row>
    <row r="181" spans="1:6" ht="12.75">
      <c r="A181" s="81"/>
      <c r="B181" s="81"/>
      <c r="C181" s="81"/>
      <c r="D181" s="81"/>
      <c r="E181" s="81"/>
      <c r="F181" s="81"/>
    </row>
    <row r="182" spans="1:6" ht="12.75">
      <c r="A182" s="81"/>
      <c r="B182" s="81"/>
      <c r="C182" s="81"/>
      <c r="D182" s="81"/>
      <c r="E182" s="81"/>
      <c r="F182" s="81"/>
    </row>
    <row r="183" spans="1:6" ht="12.75">
      <c r="A183" s="81"/>
      <c r="B183" s="81"/>
      <c r="C183" s="81"/>
      <c r="D183" s="81"/>
      <c r="E183" s="81"/>
      <c r="F183" s="81"/>
    </row>
    <row r="184" spans="1:6" ht="12.75">
      <c r="A184" s="81"/>
      <c r="B184" s="81"/>
      <c r="C184" s="81"/>
      <c r="D184" s="81"/>
      <c r="E184" s="81"/>
      <c r="F184" s="81"/>
    </row>
    <row r="185" spans="1:6" ht="12.75">
      <c r="A185" s="81"/>
      <c r="B185" s="81"/>
      <c r="C185" s="81"/>
      <c r="D185" s="81"/>
      <c r="E185" s="81"/>
      <c r="F185" s="81"/>
    </row>
    <row r="186" spans="1:6" ht="12.75">
      <c r="A186" s="81"/>
      <c r="B186" s="81"/>
      <c r="C186" s="81"/>
      <c r="D186" s="81"/>
      <c r="E186" s="81"/>
      <c r="F186" s="81"/>
    </row>
    <row r="187" spans="1:6" ht="12.75">
      <c r="A187" s="81"/>
      <c r="B187" s="81"/>
      <c r="C187" s="81"/>
      <c r="D187" s="81"/>
      <c r="E187" s="81"/>
      <c r="F187" s="81"/>
    </row>
    <row r="188" spans="1:6" ht="12.75">
      <c r="A188" s="81"/>
      <c r="B188" s="81"/>
      <c r="C188" s="81"/>
      <c r="D188" s="81"/>
      <c r="E188" s="81"/>
      <c r="F188" s="81"/>
    </row>
    <row r="189" spans="1:6" ht="12.75">
      <c r="A189" s="81"/>
      <c r="B189" s="81"/>
      <c r="C189" s="81"/>
      <c r="D189" s="81"/>
      <c r="E189" s="81"/>
      <c r="F189" s="81"/>
    </row>
    <row r="190" spans="1:6" ht="12.75">
      <c r="A190" s="81"/>
      <c r="B190" s="81"/>
      <c r="C190" s="81"/>
      <c r="D190" s="81"/>
      <c r="E190" s="81"/>
      <c r="F190" s="81"/>
    </row>
    <row r="191" spans="1:6" ht="12.75">
      <c r="A191" s="81"/>
      <c r="B191" s="81"/>
      <c r="C191" s="81"/>
      <c r="D191" s="81"/>
      <c r="E191" s="81"/>
      <c r="F191" s="81"/>
    </row>
    <row r="192" spans="1:6" ht="12.75">
      <c r="A192" s="81"/>
      <c r="B192" s="81"/>
      <c r="C192" s="81"/>
      <c r="D192" s="81"/>
      <c r="E192" s="81"/>
      <c r="F192" s="81"/>
    </row>
    <row r="193" spans="1:6" ht="12.75">
      <c r="A193" s="81"/>
      <c r="B193" s="81"/>
      <c r="C193" s="81"/>
      <c r="D193" s="81"/>
      <c r="E193" s="81"/>
      <c r="F193" s="81"/>
    </row>
    <row r="194" spans="1:6" ht="12.75">
      <c r="A194" s="81"/>
      <c r="B194" s="81"/>
      <c r="C194" s="81"/>
      <c r="D194" s="81"/>
      <c r="E194" s="81"/>
      <c r="F194" s="81"/>
    </row>
    <row r="195" spans="1:6" ht="12.75">
      <c r="A195" s="81"/>
      <c r="B195" s="81"/>
      <c r="C195" s="81"/>
      <c r="D195" s="81"/>
      <c r="E195" s="81"/>
      <c r="F195" s="81"/>
    </row>
    <row r="196" spans="1:6" ht="12.75">
      <c r="A196" s="81"/>
      <c r="B196" s="81"/>
      <c r="C196" s="81"/>
      <c r="D196" s="81"/>
      <c r="E196" s="81"/>
      <c r="F196" s="81"/>
    </row>
    <row r="197" spans="1:6" ht="12.75">
      <c r="A197" s="81"/>
      <c r="B197" s="81"/>
      <c r="C197" s="81"/>
      <c r="D197" s="81"/>
      <c r="E197" s="81"/>
      <c r="F197" s="81"/>
    </row>
    <row r="198" spans="1:6" ht="12.75">
      <c r="A198" s="81"/>
      <c r="B198" s="81"/>
      <c r="C198" s="81"/>
      <c r="D198" s="81"/>
      <c r="E198" s="81"/>
      <c r="F198" s="81"/>
    </row>
    <row r="199" spans="1:6" ht="12.75">
      <c r="A199" s="81"/>
      <c r="B199" s="81"/>
      <c r="C199" s="81"/>
      <c r="D199" s="81"/>
      <c r="E199" s="81"/>
      <c r="F199" s="81"/>
    </row>
    <row r="200" spans="1:6" ht="12.75">
      <c r="A200" s="81"/>
      <c r="B200" s="81"/>
      <c r="C200" s="81"/>
      <c r="D200" s="81"/>
      <c r="E200" s="81"/>
      <c r="F200" s="81"/>
    </row>
    <row r="201" spans="1:6" ht="12.75">
      <c r="A201" s="81"/>
      <c r="B201" s="81"/>
      <c r="C201" s="81"/>
      <c r="D201" s="81"/>
      <c r="E201" s="81"/>
      <c r="F201" s="81"/>
    </row>
    <row r="202" spans="1:6" ht="12.75">
      <c r="A202" s="81"/>
      <c r="B202" s="81"/>
      <c r="C202" s="81"/>
      <c r="D202" s="81"/>
      <c r="E202" s="81"/>
      <c r="F202" s="81"/>
    </row>
    <row r="203" spans="1:6" ht="12.75">
      <c r="A203" s="81"/>
      <c r="B203" s="81"/>
      <c r="C203" s="81"/>
      <c r="D203" s="81"/>
      <c r="E203" s="81"/>
      <c r="F203" s="81"/>
    </row>
    <row r="204" spans="1:5" ht="12.75">
      <c r="A204" s="81"/>
      <c r="B204" s="81"/>
      <c r="C204" s="81"/>
      <c r="D204" s="81"/>
      <c r="E204" s="81"/>
    </row>
    <row r="205" spans="1:5" ht="12.75">
      <c r="A205" s="81"/>
      <c r="B205" s="81"/>
      <c r="C205" s="81"/>
      <c r="D205" s="81"/>
      <c r="E205" s="81"/>
    </row>
    <row r="206" spans="1:5" ht="12.75">
      <c r="A206" s="81"/>
      <c r="B206" s="81"/>
      <c r="C206" s="81"/>
      <c r="D206" s="81"/>
      <c r="E206" s="81"/>
    </row>
    <row r="207" spans="1:5" ht="12.75">
      <c r="A207" s="81"/>
      <c r="B207" s="81"/>
      <c r="C207" s="81"/>
      <c r="D207" s="81"/>
      <c r="E207" s="81"/>
    </row>
    <row r="208" spans="1:5" ht="12.75">
      <c r="A208" s="81"/>
      <c r="B208" s="81"/>
      <c r="C208" s="81"/>
      <c r="D208" s="81"/>
      <c r="E208" s="81"/>
    </row>
    <row r="209" spans="1:5" ht="12.75">
      <c r="A209" s="81"/>
      <c r="B209" s="81"/>
      <c r="C209" s="81"/>
      <c r="D209" s="81"/>
      <c r="E209" s="81"/>
    </row>
    <row r="210" spans="1:5" ht="12.75">
      <c r="A210" s="81"/>
      <c r="B210" s="81"/>
      <c r="C210" s="81"/>
      <c r="D210" s="81"/>
      <c r="E210" s="81"/>
    </row>
    <row r="211" spans="1:5" ht="12.75">
      <c r="A211" s="81"/>
      <c r="B211" s="81"/>
      <c r="C211" s="81"/>
      <c r="D211" s="81"/>
      <c r="E211" s="81"/>
    </row>
    <row r="212" spans="1:5" ht="12.75">
      <c r="A212" s="81"/>
      <c r="B212" s="81"/>
      <c r="C212" s="81"/>
      <c r="D212" s="81"/>
      <c r="E212" s="81"/>
    </row>
    <row r="213" spans="1:5" ht="12.75">
      <c r="A213" s="81"/>
      <c r="B213" s="81"/>
      <c r="C213" s="81"/>
      <c r="D213" s="81"/>
      <c r="E213" s="81"/>
    </row>
    <row r="214" spans="1:5" ht="12.75">
      <c r="A214" s="81"/>
      <c r="B214" s="81"/>
      <c r="C214" s="81"/>
      <c r="D214" s="81"/>
      <c r="E214" s="81"/>
    </row>
    <row r="215" spans="1:5" ht="12.75">
      <c r="A215" s="81"/>
      <c r="B215" s="81"/>
      <c r="C215" s="81"/>
      <c r="D215" s="81"/>
      <c r="E215" s="81"/>
    </row>
    <row r="216" spans="1:5" ht="12.75">
      <c r="A216" s="81"/>
      <c r="B216" s="81"/>
      <c r="C216" s="81"/>
      <c r="D216" s="81"/>
      <c r="E216" s="81"/>
    </row>
    <row r="217" spans="1:5" ht="12.75">
      <c r="A217" s="81"/>
      <c r="B217" s="81"/>
      <c r="C217" s="81"/>
      <c r="D217" s="81"/>
      <c r="E217" s="81"/>
    </row>
    <row r="218" spans="1:5" ht="12.75">
      <c r="A218" s="81"/>
      <c r="B218" s="81"/>
      <c r="C218" s="81"/>
      <c r="D218" s="81"/>
      <c r="E218" s="81"/>
    </row>
    <row r="219" spans="1:5" ht="12.75">
      <c r="A219" s="81"/>
      <c r="B219" s="81"/>
      <c r="C219" s="81"/>
      <c r="D219" s="81"/>
      <c r="E219" s="81"/>
    </row>
    <row r="220" spans="1:5" ht="12.75">
      <c r="A220" s="81"/>
      <c r="B220" s="81"/>
      <c r="C220" s="81"/>
      <c r="D220" s="81"/>
      <c r="E220" s="81"/>
    </row>
    <row r="221" spans="1:5" ht="12.75">
      <c r="A221" s="81"/>
      <c r="B221" s="81"/>
      <c r="C221" s="81"/>
      <c r="D221" s="81"/>
      <c r="E221" s="81"/>
    </row>
    <row r="222" spans="1:5" ht="12.75">
      <c r="A222" s="81"/>
      <c r="B222" s="81"/>
      <c r="C222" s="81"/>
      <c r="D222" s="81"/>
      <c r="E222" s="81"/>
    </row>
    <row r="223" spans="1:5" ht="12.75">
      <c r="A223" s="81"/>
      <c r="B223" s="81"/>
      <c r="C223" s="81"/>
      <c r="D223" s="81"/>
      <c r="E223" s="81"/>
    </row>
    <row r="224" spans="1:5" ht="12.75">
      <c r="A224" s="81"/>
      <c r="B224" s="81"/>
      <c r="C224" s="81"/>
      <c r="D224" s="81"/>
      <c r="E224" s="81"/>
    </row>
    <row r="225" spans="1:5" ht="12.75">
      <c r="A225" s="81"/>
      <c r="B225" s="81"/>
      <c r="C225" s="81"/>
      <c r="D225" s="81"/>
      <c r="E225" s="81"/>
    </row>
    <row r="226" spans="1:5" ht="12.75">
      <c r="A226" s="81"/>
      <c r="B226" s="81"/>
      <c r="C226" s="81"/>
      <c r="D226" s="81"/>
      <c r="E226" s="81"/>
    </row>
    <row r="227" spans="1:5" ht="12.75">
      <c r="A227" s="81"/>
      <c r="B227" s="81"/>
      <c r="C227" s="81"/>
      <c r="D227" s="81"/>
      <c r="E227" s="81"/>
    </row>
    <row r="228" spans="1:5" ht="12.75">
      <c r="A228" s="81"/>
      <c r="B228" s="81"/>
      <c r="C228" s="81"/>
      <c r="D228" s="81"/>
      <c r="E228" s="81"/>
    </row>
    <row r="229" spans="1:5" ht="12.75">
      <c r="A229" s="81"/>
      <c r="B229" s="81"/>
      <c r="C229" s="81"/>
      <c r="D229" s="81"/>
      <c r="E229" s="81"/>
    </row>
    <row r="230" spans="1:5" ht="12.75">
      <c r="A230" s="81"/>
      <c r="B230" s="81"/>
      <c r="C230" s="81"/>
      <c r="D230" s="81"/>
      <c r="E230" s="81"/>
    </row>
    <row r="231" spans="1:5" ht="12.75">
      <c r="A231" s="81"/>
      <c r="B231" s="81"/>
      <c r="C231" s="81"/>
      <c r="D231" s="81"/>
      <c r="E231" s="81"/>
    </row>
    <row r="232" spans="1:5" ht="12.75">
      <c r="A232" s="81"/>
      <c r="B232" s="81"/>
      <c r="C232" s="81"/>
      <c r="D232" s="81"/>
      <c r="E232" s="81"/>
    </row>
    <row r="233" spans="1:5" ht="12.75">
      <c r="A233" s="81"/>
      <c r="B233" s="81"/>
      <c r="C233" s="81"/>
      <c r="D233" s="81"/>
      <c r="E233" s="81"/>
    </row>
    <row r="234" spans="1:5" ht="12.75">
      <c r="A234" s="81"/>
      <c r="B234" s="81"/>
      <c r="C234" s="81"/>
      <c r="D234" s="81"/>
      <c r="E234" s="81"/>
    </row>
    <row r="235" spans="1:5" ht="12.75">
      <c r="A235" s="81"/>
      <c r="B235" s="81"/>
      <c r="C235" s="81"/>
      <c r="D235" s="81"/>
      <c r="E235" s="81"/>
    </row>
    <row r="236" spans="1:5" ht="12.75">
      <c r="A236" s="81"/>
      <c r="B236" s="81"/>
      <c r="C236" s="81"/>
      <c r="D236" s="81"/>
      <c r="E236" s="81"/>
    </row>
    <row r="237" spans="1:5" ht="12.75">
      <c r="A237" s="81"/>
      <c r="B237" s="81"/>
      <c r="C237" s="81"/>
      <c r="D237" s="81"/>
      <c r="E237" s="81"/>
    </row>
    <row r="238" spans="1:5" ht="12.75">
      <c r="A238" s="81"/>
      <c r="B238" s="81"/>
      <c r="C238" s="81"/>
      <c r="D238" s="81"/>
      <c r="E238" s="81"/>
    </row>
    <row r="239" spans="1:6" ht="12.75">
      <c r="A239" s="81"/>
      <c r="B239" s="81"/>
      <c r="C239" s="81"/>
      <c r="D239" s="81"/>
      <c r="E239" s="81"/>
      <c r="F239" s="81"/>
    </row>
    <row r="240" spans="1:6" ht="12.75">
      <c r="A240" s="81"/>
      <c r="B240" s="81"/>
      <c r="C240" s="81"/>
      <c r="D240" s="81"/>
      <c r="E240" s="81"/>
      <c r="F240" s="81"/>
    </row>
    <row r="241" spans="1:6" ht="12.75">
      <c r="A241" s="81"/>
      <c r="B241" s="81"/>
      <c r="C241" s="81"/>
      <c r="D241" s="81"/>
      <c r="E241" s="81"/>
      <c r="F241" s="81"/>
    </row>
    <row r="242" spans="1:6" ht="12.75">
      <c r="A242" s="81"/>
      <c r="B242" s="81"/>
      <c r="C242" s="81"/>
      <c r="D242" s="81"/>
      <c r="E242" s="81"/>
      <c r="F242" s="81"/>
    </row>
    <row r="243" spans="1:6" ht="12.75">
      <c r="A243" s="81"/>
      <c r="B243" s="81"/>
      <c r="C243" s="81"/>
      <c r="D243" s="81"/>
      <c r="E243" s="81"/>
      <c r="F243" s="81"/>
    </row>
    <row r="244" spans="1:6" ht="12.75">
      <c r="A244" s="81"/>
      <c r="B244" s="81"/>
      <c r="C244" s="81"/>
      <c r="D244" s="81"/>
      <c r="E244" s="81"/>
      <c r="F244" s="81"/>
    </row>
    <row r="245" spans="1:6" ht="12.75">
      <c r="A245" s="81"/>
      <c r="B245" s="81"/>
      <c r="C245" s="81"/>
      <c r="D245" s="81"/>
      <c r="E245" s="81"/>
      <c r="F245" s="81"/>
    </row>
    <row r="246" spans="1:6" ht="12.75">
      <c r="A246" s="81"/>
      <c r="B246" s="81"/>
      <c r="C246" s="81"/>
      <c r="D246" s="81"/>
      <c r="E246" s="81"/>
      <c r="F246" s="81"/>
    </row>
    <row r="247" spans="1:6" ht="12.75">
      <c r="A247" s="81"/>
      <c r="B247" s="81"/>
      <c r="C247" s="81"/>
      <c r="D247" s="81"/>
      <c r="E247" s="81"/>
      <c r="F247" s="81"/>
    </row>
    <row r="248" spans="1:6" ht="12.75">
      <c r="A248" s="81"/>
      <c r="B248" s="81"/>
      <c r="C248" s="81"/>
      <c r="D248" s="81"/>
      <c r="E248" s="81"/>
      <c r="F248" s="81"/>
    </row>
    <row r="249" spans="1:6" ht="12.75">
      <c r="A249" s="81"/>
      <c r="B249" s="81"/>
      <c r="C249" s="81"/>
      <c r="D249" s="81"/>
      <c r="E249" s="81"/>
      <c r="F249" s="81"/>
    </row>
    <row r="250" spans="1:6" ht="12.75">
      <c r="A250" s="81"/>
      <c r="B250" s="81"/>
      <c r="C250" s="81"/>
      <c r="D250" s="81"/>
      <c r="E250" s="81"/>
      <c r="F250" s="81"/>
    </row>
    <row r="251" spans="1:6" ht="12.75">
      <c r="A251" s="81"/>
      <c r="B251" s="81"/>
      <c r="C251" s="81"/>
      <c r="D251" s="81"/>
      <c r="E251" s="81"/>
      <c r="F251" s="81"/>
    </row>
    <row r="252" spans="1:6" ht="12.75">
      <c r="A252" s="81"/>
      <c r="B252" s="81"/>
      <c r="C252" s="81"/>
      <c r="D252" s="81"/>
      <c r="E252" s="81"/>
      <c r="F252" s="81"/>
    </row>
    <row r="253" spans="1:6" ht="12.75">
      <c r="A253" s="81"/>
      <c r="B253" s="81"/>
      <c r="C253" s="81"/>
      <c r="D253" s="81"/>
      <c r="E253" s="81"/>
      <c r="F253" s="81"/>
    </row>
    <row r="254" spans="1:6" ht="12.75">
      <c r="A254" s="81"/>
      <c r="B254" s="81"/>
      <c r="C254" s="81"/>
      <c r="D254" s="81"/>
      <c r="E254" s="81"/>
      <c r="F254" s="81"/>
    </row>
    <row r="255" spans="1:6" ht="12.75">
      <c r="A255" s="81"/>
      <c r="B255" s="81"/>
      <c r="C255" s="81"/>
      <c r="D255" s="81"/>
      <c r="E255" s="81"/>
      <c r="F255" s="81"/>
    </row>
    <row r="256" spans="1:6" ht="12.75">
      <c r="A256" s="81"/>
      <c r="B256" s="81"/>
      <c r="C256" s="81"/>
      <c r="D256" s="81"/>
      <c r="E256" s="81"/>
      <c r="F256" s="81"/>
    </row>
    <row r="257" spans="1:6" ht="12.75">
      <c r="A257" s="81"/>
      <c r="B257" s="81"/>
      <c r="C257" s="81"/>
      <c r="D257" s="81"/>
      <c r="E257" s="81"/>
      <c r="F257" s="81"/>
    </row>
    <row r="258" spans="1:6" ht="12.75">
      <c r="A258" s="81"/>
      <c r="B258" s="81"/>
      <c r="C258" s="81"/>
      <c r="D258" s="81"/>
      <c r="E258" s="81"/>
      <c r="F258" s="81"/>
    </row>
    <row r="259" spans="1:6" ht="12.75">
      <c r="A259" s="81"/>
      <c r="B259" s="81"/>
      <c r="C259" s="81"/>
      <c r="D259" s="81"/>
      <c r="E259" s="81"/>
      <c r="F259" s="81"/>
    </row>
    <row r="260" spans="1:6" ht="12.75">
      <c r="A260" s="81"/>
      <c r="B260" s="81"/>
      <c r="C260" s="81"/>
      <c r="D260" s="81"/>
      <c r="E260" s="81"/>
      <c r="F260" s="81"/>
    </row>
    <row r="261" spans="1:6" ht="12.75">
      <c r="A261" s="81"/>
      <c r="B261" s="81"/>
      <c r="C261" s="81"/>
      <c r="D261" s="81"/>
      <c r="E261" s="81"/>
      <c r="F261" s="81"/>
    </row>
    <row r="262" spans="1:6" ht="12.75">
      <c r="A262" s="81"/>
      <c r="B262" s="81"/>
      <c r="C262" s="81"/>
      <c r="D262" s="81"/>
      <c r="E262" s="81"/>
      <c r="F262" s="81"/>
    </row>
    <row r="263" spans="1:6" ht="12.75">
      <c r="A263" s="81"/>
      <c r="B263" s="81"/>
      <c r="C263" s="81"/>
      <c r="D263" s="81"/>
      <c r="E263" s="81"/>
      <c r="F263" s="81"/>
    </row>
    <row r="264" spans="1:6" ht="12.75">
      <c r="A264" s="81"/>
      <c r="B264" s="81"/>
      <c r="C264" s="81"/>
      <c r="D264" s="81"/>
      <c r="E264" s="81"/>
      <c r="F264" s="81"/>
    </row>
    <row r="265" spans="1:6" ht="12.75">
      <c r="A265" s="81"/>
      <c r="B265" s="81"/>
      <c r="C265" s="81"/>
      <c r="D265" s="81"/>
      <c r="E265" s="81"/>
      <c r="F265" s="81"/>
    </row>
    <row r="266" spans="1:6" ht="12.75">
      <c r="A266" s="81"/>
      <c r="B266" s="81"/>
      <c r="C266" s="81"/>
      <c r="D266" s="81"/>
      <c r="E266" s="81"/>
      <c r="F266" s="81"/>
    </row>
    <row r="267" spans="1:6" ht="12.75">
      <c r="A267" s="81"/>
      <c r="B267" s="81"/>
      <c r="C267" s="81"/>
      <c r="D267" s="81"/>
      <c r="E267" s="81"/>
      <c r="F267" s="81"/>
    </row>
    <row r="268" spans="1:6" ht="12.75">
      <c r="A268" s="81"/>
      <c r="B268" s="81"/>
      <c r="C268" s="81"/>
      <c r="D268" s="81"/>
      <c r="E268" s="81"/>
      <c r="F268" s="81"/>
    </row>
    <row r="269" spans="1:6" ht="12.75">
      <c r="A269" s="81"/>
      <c r="B269" s="81"/>
      <c r="C269" s="81"/>
      <c r="D269" s="81"/>
      <c r="E269" s="81"/>
      <c r="F269" s="81"/>
    </row>
    <row r="270" spans="1:6" ht="12.75">
      <c r="A270" s="81"/>
      <c r="B270" s="81"/>
      <c r="C270" s="81"/>
      <c r="D270" s="81"/>
      <c r="E270" s="81"/>
      <c r="F270" s="81"/>
    </row>
    <row r="271" spans="1:6" ht="12.75">
      <c r="A271" s="81"/>
      <c r="B271" s="81"/>
      <c r="C271" s="81"/>
      <c r="D271" s="81"/>
      <c r="E271" s="81"/>
      <c r="F271" s="81"/>
    </row>
    <row r="272" spans="1:6" ht="12.75">
      <c r="A272" s="81"/>
      <c r="B272" s="81"/>
      <c r="C272" s="81"/>
      <c r="D272" s="81"/>
      <c r="E272" s="81"/>
      <c r="F272" s="81"/>
    </row>
    <row r="273" spans="1:6" ht="12.75">
      <c r="A273" s="81"/>
      <c r="B273" s="81"/>
      <c r="C273" s="81"/>
      <c r="D273" s="81"/>
      <c r="E273" s="81"/>
      <c r="F273" s="81"/>
    </row>
    <row r="274" spans="1:6" ht="12.75">
      <c r="A274" s="81"/>
      <c r="B274" s="81"/>
      <c r="C274" s="81"/>
      <c r="D274" s="81"/>
      <c r="E274" s="81"/>
      <c r="F274" s="81"/>
    </row>
    <row r="275" spans="1:6" ht="12.75">
      <c r="A275" s="81"/>
      <c r="B275" s="81"/>
      <c r="C275" s="81"/>
      <c r="D275" s="81"/>
      <c r="E275" s="81"/>
      <c r="F275" s="81"/>
    </row>
    <row r="276" spans="1:6" ht="12.75">
      <c r="A276" s="81"/>
      <c r="B276" s="81"/>
      <c r="C276" s="81"/>
      <c r="D276" s="81"/>
      <c r="E276" s="81"/>
      <c r="F276" s="81"/>
    </row>
    <row r="277" spans="1:6" ht="12.75">
      <c r="A277" s="81"/>
      <c r="B277" s="81"/>
      <c r="C277" s="81"/>
      <c r="D277" s="81"/>
      <c r="E277" s="81"/>
      <c r="F277" s="81"/>
    </row>
    <row r="278" spans="1:6" ht="12.75">
      <c r="A278" s="81"/>
      <c r="B278" s="81"/>
      <c r="C278" s="81"/>
      <c r="D278" s="81"/>
      <c r="E278" s="81"/>
      <c r="F278" s="81"/>
    </row>
    <row r="279" spans="1:6" ht="12.75">
      <c r="A279" s="81"/>
      <c r="B279" s="81"/>
      <c r="C279" s="81"/>
      <c r="D279" s="81"/>
      <c r="E279" s="81"/>
      <c r="F279" s="81"/>
    </row>
    <row r="280" spans="1:6" ht="12.75">
      <c r="A280" s="81"/>
      <c r="B280" s="81"/>
      <c r="C280" s="81"/>
      <c r="D280" s="81"/>
      <c r="E280" s="81"/>
      <c r="F280" s="81"/>
    </row>
    <row r="281" spans="1:6" ht="12.75">
      <c r="A281" s="81"/>
      <c r="B281" s="81"/>
      <c r="C281" s="81"/>
      <c r="D281" s="81"/>
      <c r="E281" s="81"/>
      <c r="F281" s="81"/>
    </row>
    <row r="282" spans="1:6" ht="12.75">
      <c r="A282" s="81"/>
      <c r="B282" s="81"/>
      <c r="C282" s="81"/>
      <c r="D282" s="81"/>
      <c r="E282" s="81"/>
      <c r="F282" s="81"/>
    </row>
    <row r="283" spans="1:6" ht="12.75">
      <c r="A283" s="81"/>
      <c r="B283" s="81"/>
      <c r="C283" s="81"/>
      <c r="D283" s="81"/>
      <c r="E283" s="81"/>
      <c r="F283" s="81"/>
    </row>
    <row r="284" spans="1:6" ht="12.75">
      <c r="A284" s="81"/>
      <c r="B284" s="81"/>
      <c r="C284" s="81"/>
      <c r="D284" s="81"/>
      <c r="E284" s="81"/>
      <c r="F284" s="81"/>
    </row>
    <row r="285" spans="1:6" ht="12.75">
      <c r="A285" s="81"/>
      <c r="B285" s="81"/>
      <c r="C285" s="81"/>
      <c r="D285" s="81"/>
      <c r="E285" s="81"/>
      <c r="F285" s="81"/>
    </row>
    <row r="286" spans="1:6" ht="12.75">
      <c r="A286" s="81"/>
      <c r="B286" s="81"/>
      <c r="C286" s="81"/>
      <c r="D286" s="81"/>
      <c r="E286" s="81"/>
      <c r="F286" s="81"/>
    </row>
    <row r="287" spans="1:6" ht="12.75">
      <c r="A287" s="81"/>
      <c r="B287" s="81"/>
      <c r="C287" s="81"/>
      <c r="D287" s="81"/>
      <c r="E287" s="81"/>
      <c r="F287" s="81"/>
    </row>
    <row r="288" spans="1:6" ht="12.75">
      <c r="A288" s="81"/>
      <c r="B288" s="81"/>
      <c r="C288" s="81"/>
      <c r="D288" s="81"/>
      <c r="E288" s="81"/>
      <c r="F288" s="81"/>
    </row>
    <row r="289" spans="1:6" ht="12.75">
      <c r="A289" s="81"/>
      <c r="B289" s="81"/>
      <c r="C289" s="81"/>
      <c r="D289" s="81"/>
      <c r="E289" s="81"/>
      <c r="F289" s="81"/>
    </row>
    <row r="290" spans="1:6" ht="12.75">
      <c r="A290" s="81"/>
      <c r="B290" s="81"/>
      <c r="C290" s="81"/>
      <c r="D290" s="81"/>
      <c r="E290" s="81"/>
      <c r="F290" s="81"/>
    </row>
    <row r="291" spans="1:6" ht="12.75">
      <c r="A291" s="81"/>
      <c r="B291" s="81"/>
      <c r="C291" s="81"/>
      <c r="D291" s="81"/>
      <c r="E291" s="81"/>
      <c r="F291" s="81"/>
    </row>
    <row r="292" spans="1:6" ht="12.75">
      <c r="A292" s="81"/>
      <c r="B292" s="81"/>
      <c r="C292" s="81"/>
      <c r="D292" s="81"/>
      <c r="E292" s="81"/>
      <c r="F292" s="81"/>
    </row>
    <row r="293" spans="1:6" ht="12.75">
      <c r="A293" s="81"/>
      <c r="B293" s="81"/>
      <c r="C293" s="81"/>
      <c r="D293" s="81"/>
      <c r="E293" s="81"/>
      <c r="F293" s="81"/>
    </row>
    <row r="294" spans="1:6" ht="12.75">
      <c r="A294" s="81"/>
      <c r="B294" s="81"/>
      <c r="C294" s="81"/>
      <c r="D294" s="81"/>
      <c r="E294" s="81"/>
      <c r="F294" s="81"/>
    </row>
    <row r="295" spans="1:6" ht="12.75">
      <c r="A295" s="81"/>
      <c r="B295" s="81"/>
      <c r="C295" s="81"/>
      <c r="D295" s="81"/>
      <c r="E295" s="81"/>
      <c r="F295" s="81"/>
    </row>
    <row r="296" spans="1:6" ht="12.75">
      <c r="A296" s="81"/>
      <c r="B296" s="81"/>
      <c r="C296" s="81"/>
      <c r="D296" s="81"/>
      <c r="E296" s="81"/>
      <c r="F296" s="81"/>
    </row>
    <row r="297" spans="1:6" ht="12.75">
      <c r="A297" s="81"/>
      <c r="B297" s="81"/>
      <c r="C297" s="81"/>
      <c r="D297" s="81"/>
      <c r="E297" s="81"/>
      <c r="F297" s="81"/>
    </row>
    <row r="298" spans="1:6" ht="12.75">
      <c r="A298" s="81"/>
      <c r="B298" s="81"/>
      <c r="C298" s="81"/>
      <c r="D298" s="81"/>
      <c r="E298" s="81"/>
      <c r="F298" s="81"/>
    </row>
    <row r="299" spans="1:6" ht="12.75">
      <c r="A299" s="81"/>
      <c r="B299" s="81"/>
      <c r="C299" s="81"/>
      <c r="D299" s="81"/>
      <c r="E299" s="81"/>
      <c r="F299" s="81"/>
    </row>
    <row r="300" spans="1:6" ht="12.75">
      <c r="A300" s="81"/>
      <c r="B300" s="81"/>
      <c r="C300" s="81"/>
      <c r="D300" s="81"/>
      <c r="E300" s="81"/>
      <c r="F300" s="81"/>
    </row>
    <row r="301" spans="1:6" ht="12.75">
      <c r="A301" s="81"/>
      <c r="B301" s="81"/>
      <c r="C301" s="81"/>
      <c r="D301" s="81"/>
      <c r="E301" s="81"/>
      <c r="F301" s="81"/>
    </row>
    <row r="302" spans="1:6" ht="12.75">
      <c r="A302" s="81"/>
      <c r="B302" s="81"/>
      <c r="C302" s="81"/>
      <c r="D302" s="81"/>
      <c r="E302" s="81"/>
      <c r="F302" s="81"/>
    </row>
    <row r="303" spans="1:6" ht="12.75">
      <c r="A303" s="81"/>
      <c r="B303" s="81"/>
      <c r="C303" s="81"/>
      <c r="D303" s="81"/>
      <c r="E303" s="81"/>
      <c r="F303" s="81"/>
    </row>
    <row r="304" spans="1:6" ht="12.75">
      <c r="A304" s="81"/>
      <c r="B304" s="81"/>
      <c r="C304" s="81"/>
      <c r="D304" s="81"/>
      <c r="E304" s="81"/>
      <c r="F304" s="81"/>
    </row>
    <row r="305" spans="1:6" ht="12.75">
      <c r="A305" s="81"/>
      <c r="B305" s="81"/>
      <c r="C305" s="81"/>
      <c r="D305" s="81"/>
      <c r="E305" s="81"/>
      <c r="F305" s="81"/>
    </row>
    <row r="306" spans="1:6" ht="12.75">
      <c r="A306" s="81"/>
      <c r="B306" s="81"/>
      <c r="C306" s="81"/>
      <c r="D306" s="81"/>
      <c r="E306" s="81"/>
      <c r="F306" s="81"/>
    </row>
    <row r="307" spans="1:6" ht="12.75">
      <c r="A307" s="81"/>
      <c r="B307" s="81"/>
      <c r="C307" s="81"/>
      <c r="D307" s="81"/>
      <c r="E307" s="81"/>
      <c r="F307" s="81"/>
    </row>
    <row r="308" spans="1:6" ht="12.75">
      <c r="A308" s="81"/>
      <c r="B308" s="81"/>
      <c r="C308" s="81"/>
      <c r="D308" s="81"/>
      <c r="E308" s="81"/>
      <c r="F308" s="81"/>
    </row>
    <row r="309" spans="1:6" ht="12.75">
      <c r="A309" s="81"/>
      <c r="B309" s="81"/>
      <c r="C309" s="81"/>
      <c r="D309" s="81"/>
      <c r="E309" s="81"/>
      <c r="F309" s="81"/>
    </row>
    <row r="310" spans="1:6" ht="12.75">
      <c r="A310" s="81"/>
      <c r="B310" s="81"/>
      <c r="C310" s="81"/>
      <c r="D310" s="81"/>
      <c r="E310" s="81"/>
      <c r="F310" s="81"/>
    </row>
    <row r="311" spans="1:6" ht="12.75">
      <c r="A311" s="81"/>
      <c r="B311" s="81"/>
      <c r="C311" s="81"/>
      <c r="D311" s="81"/>
      <c r="E311" s="81"/>
      <c r="F311" s="81"/>
    </row>
    <row r="312" spans="1:6" ht="12.75">
      <c r="A312" s="81"/>
      <c r="B312" s="81"/>
      <c r="C312" s="81"/>
      <c r="D312" s="81"/>
      <c r="E312" s="81"/>
      <c r="F312" s="81"/>
    </row>
    <row r="313" spans="1:6" ht="12.75">
      <c r="A313" s="81"/>
      <c r="B313" s="81"/>
      <c r="C313" s="81"/>
      <c r="D313" s="81"/>
      <c r="E313" s="81"/>
      <c r="F313" s="81"/>
    </row>
    <row r="314" spans="1:6" ht="12.75">
      <c r="A314" s="81"/>
      <c r="B314" s="81"/>
      <c r="C314" s="81"/>
      <c r="D314" s="81"/>
      <c r="E314" s="81"/>
      <c r="F314" s="81"/>
    </row>
    <row r="315" spans="1:6" ht="12.75">
      <c r="A315" s="81"/>
      <c r="B315" s="81"/>
      <c r="C315" s="81"/>
      <c r="D315" s="81"/>
      <c r="E315" s="81"/>
      <c r="F315" s="81"/>
    </row>
    <row r="316" spans="1:6" ht="12.75">
      <c r="A316" s="81"/>
      <c r="B316" s="81"/>
      <c r="C316" s="81"/>
      <c r="D316" s="81"/>
      <c r="E316" s="81"/>
      <c r="F316" s="81"/>
    </row>
    <row r="317" spans="1:6" ht="12.75">
      <c r="A317" s="81"/>
      <c r="B317" s="81"/>
      <c r="C317" s="81"/>
      <c r="D317" s="81"/>
      <c r="E317" s="81"/>
      <c r="F317" s="81"/>
    </row>
    <row r="318" spans="1:6" ht="12.75">
      <c r="A318" s="81"/>
      <c r="B318" s="81"/>
      <c r="C318" s="81"/>
      <c r="D318" s="81"/>
      <c r="E318" s="81"/>
      <c r="F318" s="81"/>
    </row>
    <row r="319" spans="1:6" ht="12.75">
      <c r="A319" s="81"/>
      <c r="B319" s="81"/>
      <c r="C319" s="81"/>
      <c r="D319" s="81"/>
      <c r="E319" s="81"/>
      <c r="F319" s="81"/>
    </row>
    <row r="320" spans="1:6" ht="12.75">
      <c r="A320" s="81"/>
      <c r="B320" s="81"/>
      <c r="C320" s="81"/>
      <c r="D320" s="81"/>
      <c r="E320" s="81"/>
      <c r="F320" s="81"/>
    </row>
    <row r="321" spans="1:6" ht="12.75">
      <c r="A321" s="81"/>
      <c r="B321" s="81"/>
      <c r="C321" s="81"/>
      <c r="D321" s="81"/>
      <c r="E321" s="81"/>
      <c r="F321" s="81"/>
    </row>
    <row r="322" spans="1:6" ht="12.75">
      <c r="A322" s="81"/>
      <c r="B322" s="81"/>
      <c r="C322" s="81"/>
      <c r="D322" s="81"/>
      <c r="E322" s="81"/>
      <c r="F322" s="81"/>
    </row>
    <row r="323" spans="1:6" ht="12.75">
      <c r="A323" s="81"/>
      <c r="B323" s="81"/>
      <c r="C323" s="81"/>
      <c r="D323" s="81"/>
      <c r="E323" s="81"/>
      <c r="F323" s="81"/>
    </row>
    <row r="324" spans="1:6" ht="12.75">
      <c r="A324" s="81"/>
      <c r="B324" s="81"/>
      <c r="C324" s="81"/>
      <c r="D324" s="81"/>
      <c r="E324" s="81"/>
      <c r="F324" s="81"/>
    </row>
    <row r="325" spans="1:6" ht="12.75">
      <c r="A325" s="81"/>
      <c r="B325" s="81"/>
      <c r="C325" s="81"/>
      <c r="D325" s="81"/>
      <c r="E325" s="81"/>
      <c r="F325" s="81"/>
    </row>
    <row r="326" spans="1:6" ht="12.75">
      <c r="A326" s="81"/>
      <c r="B326" s="81"/>
      <c r="C326" s="81"/>
      <c r="D326" s="81"/>
      <c r="E326" s="81"/>
      <c r="F326" s="81"/>
    </row>
    <row r="327" spans="1:6" ht="12.75">
      <c r="A327" s="81"/>
      <c r="B327" s="81"/>
      <c r="C327" s="81"/>
      <c r="D327" s="81"/>
      <c r="E327" s="81"/>
      <c r="F327" s="81"/>
    </row>
  </sheetData>
  <mergeCells count="4">
    <mergeCell ref="F54:H54"/>
    <mergeCell ref="F55:H55"/>
    <mergeCell ref="F61:H61"/>
    <mergeCell ref="F56:H59"/>
  </mergeCells>
  <printOptions/>
  <pageMargins left="0.66" right="0.75" top="1" bottom="1" header="0.5" footer="0.5"/>
  <pageSetup horizontalDpi="600" verticalDpi="600" orientation="portrait" paperSize="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S448"/>
  <sheetViews>
    <sheetView tabSelected="1" workbookViewId="0" topLeftCell="A161">
      <selection activeCell="AY156" sqref="AY156"/>
    </sheetView>
  </sheetViews>
  <sheetFormatPr defaultColWidth="9.140625" defaultRowHeight="12.75"/>
  <cols>
    <col min="1" max="1" width="26.140625" style="399" customWidth="1"/>
    <col min="2" max="2" width="11.00390625" style="399" customWidth="1"/>
    <col min="3" max="3" width="28.7109375" style="399" customWidth="1"/>
    <col min="4" max="4" width="6.57421875" style="397" customWidth="1"/>
    <col min="5" max="5" width="22.421875" style="404" customWidth="1"/>
    <col min="6" max="6" width="1.421875" style="404" customWidth="1"/>
    <col min="7" max="7" width="11.00390625" style="402" customWidth="1"/>
    <col min="8" max="8" width="22.421875" style="404" hidden="1" customWidth="1"/>
    <col min="9" max="9" width="12.28125" style="402" hidden="1" customWidth="1"/>
    <col min="10" max="10" width="22.421875" style="404" hidden="1" customWidth="1"/>
    <col min="11" max="11" width="12.28125" style="402" hidden="1" customWidth="1"/>
    <col min="12" max="12" width="22.421875" style="404" hidden="1" customWidth="1"/>
    <col min="13" max="13" width="12.28125" style="402" hidden="1" customWidth="1"/>
    <col min="14" max="14" width="22.421875" style="404" hidden="1" customWidth="1"/>
    <col min="15" max="15" width="12.28125" style="402" hidden="1" customWidth="1"/>
    <col min="16" max="43" width="0" style="399" hidden="1" customWidth="1"/>
    <col min="44" max="16384" width="9.140625" style="399" customWidth="1"/>
  </cols>
  <sheetData>
    <row r="1" spans="1:38" ht="24" customHeight="1" thickBot="1">
      <c r="A1" s="357"/>
      <c r="B1" s="358"/>
      <c r="C1" s="357"/>
      <c r="D1" s="359"/>
      <c r="E1" s="428" t="s">
        <v>108</v>
      </c>
      <c r="F1" s="428"/>
      <c r="G1" s="428"/>
      <c r="H1" s="429" t="s">
        <v>109</v>
      </c>
      <c r="I1" s="429"/>
      <c r="J1" s="430" t="s">
        <v>110</v>
      </c>
      <c r="K1" s="431"/>
      <c r="L1" s="424" t="s">
        <v>111</v>
      </c>
      <c r="M1" s="425"/>
      <c r="N1" s="426" t="s">
        <v>112</v>
      </c>
      <c r="O1" s="427"/>
      <c r="P1" s="124"/>
      <c r="Q1" s="124"/>
      <c r="R1" s="124"/>
      <c r="S1" s="124"/>
      <c r="T1" s="124"/>
      <c r="U1" s="124"/>
      <c r="V1" s="124"/>
      <c r="W1" s="124"/>
      <c r="X1" s="124"/>
      <c r="Y1" s="124"/>
      <c r="Z1" s="124"/>
      <c r="AA1" s="124"/>
      <c r="AB1" s="124"/>
      <c r="AC1" s="124"/>
      <c r="AD1" s="124"/>
      <c r="AE1" s="124"/>
      <c r="AF1" s="124"/>
      <c r="AG1" s="124"/>
      <c r="AH1" s="124"/>
      <c r="AI1" s="124"/>
      <c r="AJ1" s="124"/>
      <c r="AK1" s="124"/>
      <c r="AL1" s="124"/>
    </row>
    <row r="2" spans="1:36" ht="21" customHeight="1" thickBot="1">
      <c r="A2" s="360" t="s">
        <v>200</v>
      </c>
      <c r="B2" s="361">
        <v>360</v>
      </c>
      <c r="C2" s="357"/>
      <c r="D2" s="359"/>
      <c r="E2" s="362" t="s">
        <v>207</v>
      </c>
      <c r="F2" s="362"/>
      <c r="G2" s="363">
        <v>20</v>
      </c>
      <c r="H2" s="323" t="s">
        <v>207</v>
      </c>
      <c r="I2" s="125">
        <v>20</v>
      </c>
      <c r="J2" s="142" t="s">
        <v>207</v>
      </c>
      <c r="K2" s="125">
        <v>20</v>
      </c>
      <c r="L2" s="157" t="s">
        <v>207</v>
      </c>
      <c r="M2" s="125">
        <v>20</v>
      </c>
      <c r="N2" s="126" t="s">
        <v>207</v>
      </c>
      <c r="O2" s="125">
        <v>20</v>
      </c>
      <c r="P2" s="20"/>
      <c r="Q2" s="20"/>
      <c r="R2" s="20"/>
      <c r="S2" s="20"/>
      <c r="T2" s="20"/>
      <c r="U2" s="20"/>
      <c r="V2" s="20"/>
      <c r="W2" s="20"/>
      <c r="X2" s="20"/>
      <c r="Y2" s="20"/>
      <c r="Z2" s="20"/>
      <c r="AA2" s="20"/>
      <c r="AB2" s="20"/>
      <c r="AC2" s="20"/>
      <c r="AD2" s="20"/>
      <c r="AE2" s="20"/>
      <c r="AF2" s="20"/>
      <c r="AG2" s="20"/>
      <c r="AH2" s="20"/>
      <c r="AI2" s="20"/>
      <c r="AJ2" s="20"/>
    </row>
    <row r="3" spans="1:15" ht="15.75" customHeight="1" thickBot="1">
      <c r="A3" s="357"/>
      <c r="B3" s="357"/>
      <c r="C3" s="357"/>
      <c r="D3" s="359"/>
      <c r="E3" s="360" t="s">
        <v>209</v>
      </c>
      <c r="F3" s="360"/>
      <c r="G3" s="364">
        <v>1000000</v>
      </c>
      <c r="H3" s="324" t="s">
        <v>209</v>
      </c>
      <c r="I3" s="141">
        <v>1000000</v>
      </c>
      <c r="J3" s="143" t="s">
        <v>209</v>
      </c>
      <c r="K3" s="141">
        <v>1000000</v>
      </c>
      <c r="L3" s="158" t="s">
        <v>209</v>
      </c>
      <c r="M3" s="141">
        <v>1000000</v>
      </c>
      <c r="N3" s="127" t="s">
        <v>209</v>
      </c>
      <c r="O3" s="141">
        <v>1000000</v>
      </c>
    </row>
    <row r="4" spans="1:15" ht="16.5" customHeight="1">
      <c r="A4" s="221"/>
      <c r="B4" s="222"/>
      <c r="C4" s="223"/>
      <c r="D4" s="387"/>
      <c r="E4" s="310"/>
      <c r="F4" s="311"/>
      <c r="G4" s="312"/>
      <c r="H4" s="325"/>
      <c r="I4" s="183"/>
      <c r="J4" s="144"/>
      <c r="K4" s="193"/>
      <c r="L4" s="159"/>
      <c r="M4" s="172"/>
      <c r="N4" s="128"/>
      <c r="O4" s="225"/>
    </row>
    <row r="5" spans="1:15" ht="16.5" customHeight="1">
      <c r="A5" s="121"/>
      <c r="B5" s="266"/>
      <c r="C5" s="17"/>
      <c r="D5" s="386"/>
      <c r="E5" s="159"/>
      <c r="F5" s="298"/>
      <c r="G5" s="281"/>
      <c r="H5" s="325"/>
      <c r="I5" s="183"/>
      <c r="J5" s="144"/>
      <c r="K5" s="193"/>
      <c r="L5" s="159"/>
      <c r="M5" s="172"/>
      <c r="N5" s="128"/>
      <c r="O5" s="225"/>
    </row>
    <row r="6" spans="1:15" ht="12.75">
      <c r="A6" s="121"/>
      <c r="B6" s="267" t="s">
        <v>134</v>
      </c>
      <c r="C6" s="17"/>
      <c r="D6" s="386"/>
      <c r="E6" s="159"/>
      <c r="F6" s="298"/>
      <c r="G6" s="281"/>
      <c r="H6" s="325"/>
      <c r="I6" s="183"/>
      <c r="J6" s="144"/>
      <c r="K6" s="193"/>
      <c r="L6" s="159"/>
      <c r="M6" s="172"/>
      <c r="N6" s="128"/>
      <c r="O6" s="225"/>
    </row>
    <row r="7" spans="1:15" ht="12.75">
      <c r="A7" s="268"/>
      <c r="B7" s="317" t="s">
        <v>136</v>
      </c>
      <c r="C7" s="80"/>
      <c r="D7" s="388"/>
      <c r="E7" s="160"/>
      <c r="F7" s="299"/>
      <c r="G7" s="282"/>
      <c r="H7" s="326"/>
      <c r="I7" s="123"/>
      <c r="J7" s="145"/>
      <c r="K7" s="146"/>
      <c r="L7" s="160"/>
      <c r="M7" s="161"/>
      <c r="N7" s="129"/>
      <c r="O7" s="130"/>
    </row>
    <row r="8" spans="1:15" ht="12.75">
      <c r="A8" s="269"/>
      <c r="B8" s="318" t="s">
        <v>138</v>
      </c>
      <c r="C8" s="85"/>
      <c r="D8" s="389"/>
      <c r="E8" s="162"/>
      <c r="F8" s="300"/>
      <c r="G8" s="283"/>
      <c r="H8" s="313"/>
      <c r="I8" s="184"/>
      <c r="J8" s="147"/>
      <c r="K8" s="194"/>
      <c r="L8" s="162"/>
      <c r="M8" s="173"/>
      <c r="N8" s="131"/>
      <c r="O8" s="226"/>
    </row>
    <row r="9" spans="1:15" ht="18" customHeight="1">
      <c r="A9" s="270"/>
      <c r="B9" s="85"/>
      <c r="C9" s="85" t="s">
        <v>139</v>
      </c>
      <c r="D9" s="389"/>
      <c r="E9" s="162">
        <f>+'Template - Using Single figures'!E24</f>
        <v>1110000</v>
      </c>
      <c r="F9" s="300"/>
      <c r="G9" s="285"/>
      <c r="H9" s="313" t="e">
        <f>+'Template - Using Single figures'!#REF!</f>
        <v>#REF!</v>
      </c>
      <c r="I9" s="184"/>
      <c r="J9" s="147" t="e">
        <f>+'Template - Using Single figures'!#REF!</f>
        <v>#REF!</v>
      </c>
      <c r="K9" s="194"/>
      <c r="L9" s="162" t="e">
        <f>+'Template - Using Single figures'!#REF!</f>
        <v>#REF!</v>
      </c>
      <c r="M9" s="173"/>
      <c r="N9" s="131" t="e">
        <f>+'Template - Using Single figures'!#REF!</f>
        <v>#REF!</v>
      </c>
      <c r="O9" s="226"/>
    </row>
    <row r="10" spans="1:21" ht="12.75">
      <c r="A10" s="270" t="s">
        <v>218</v>
      </c>
      <c r="B10" s="85" t="s">
        <v>140</v>
      </c>
      <c r="C10" s="85"/>
      <c r="D10" s="389"/>
      <c r="E10" s="163" t="s">
        <v>195</v>
      </c>
      <c r="F10" s="85" t="s">
        <v>140</v>
      </c>
      <c r="G10" s="286">
        <f>+E9/E11</f>
        <v>0.111</v>
      </c>
      <c r="H10" s="327" t="s">
        <v>195</v>
      </c>
      <c r="I10" s="185" t="e">
        <f>+H9/H11</f>
        <v>#REF!</v>
      </c>
      <c r="J10" s="148" t="s">
        <v>195</v>
      </c>
      <c r="K10" s="195" t="e">
        <f>+J9/J11</f>
        <v>#REF!</v>
      </c>
      <c r="L10" s="163" t="s">
        <v>195</v>
      </c>
      <c r="M10" s="174" t="e">
        <f>+L9/L11</f>
        <v>#REF!</v>
      </c>
      <c r="N10" s="132" t="s">
        <v>195</v>
      </c>
      <c r="O10" s="227" t="e">
        <f>+N9/N11</f>
        <v>#REF!</v>
      </c>
      <c r="Q10" s="263"/>
      <c r="R10" s="263"/>
      <c r="S10" s="263"/>
      <c r="T10" s="263"/>
      <c r="U10" s="263"/>
    </row>
    <row r="11" spans="1:15" ht="12.75">
      <c r="A11" s="270" t="s">
        <v>219</v>
      </c>
      <c r="B11" s="85"/>
      <c r="C11" s="85" t="s">
        <v>0</v>
      </c>
      <c r="D11" s="389"/>
      <c r="E11" s="162">
        <f>+('Template - Using Single figures'!E3+'Template - Using Single figures'!E4)</f>
        <v>10000000</v>
      </c>
      <c r="F11" s="300"/>
      <c r="G11" s="285"/>
      <c r="H11" s="313" t="e">
        <f>+('Template - Using Single figures'!#REF!+'Template - Using Single figures'!#REF!)</f>
        <v>#REF!</v>
      </c>
      <c r="I11" s="184"/>
      <c r="J11" s="147" t="e">
        <f>+('Template - Using Single figures'!#REF!+'Template - Using Single figures'!#REF!)</f>
        <v>#REF!</v>
      </c>
      <c r="K11" s="194"/>
      <c r="L11" s="162" t="e">
        <f>+('Template - Using Single figures'!#REF!+'Template - Using Single figures'!#REF!)</f>
        <v>#REF!</v>
      </c>
      <c r="M11" s="173"/>
      <c r="N11" s="131" t="e">
        <f>+('Template - Using Single figures'!#REF!+'Template - Using Single figures'!#REF!)</f>
        <v>#REF!</v>
      </c>
      <c r="O11" s="226"/>
    </row>
    <row r="12" spans="1:15" ht="12.75">
      <c r="A12" s="270"/>
      <c r="B12" s="84"/>
      <c r="C12" s="85"/>
      <c r="D12" s="389"/>
      <c r="E12" s="162"/>
      <c r="F12" s="300"/>
      <c r="G12" s="285"/>
      <c r="H12" s="313"/>
      <c r="I12" s="184"/>
      <c r="J12" s="147"/>
      <c r="K12" s="194"/>
      <c r="L12" s="162"/>
      <c r="M12" s="173"/>
      <c r="N12" s="131"/>
      <c r="O12" s="226"/>
    </row>
    <row r="13" spans="1:15" ht="12.75">
      <c r="A13" s="270"/>
      <c r="B13" s="84"/>
      <c r="C13" s="85"/>
      <c r="D13" s="389"/>
      <c r="E13" s="162"/>
      <c r="F13" s="300"/>
      <c r="G13" s="285"/>
      <c r="H13" s="313"/>
      <c r="I13" s="184"/>
      <c r="J13" s="147"/>
      <c r="K13" s="194"/>
      <c r="L13" s="162"/>
      <c r="M13" s="173"/>
      <c r="N13" s="131"/>
      <c r="O13" s="226"/>
    </row>
    <row r="14" spans="1:15" ht="12.75">
      <c r="A14" s="270"/>
      <c r="B14" s="85"/>
      <c r="C14" s="85" t="s">
        <v>3</v>
      </c>
      <c r="D14" s="389"/>
      <c r="E14" s="162">
        <f>+'Template - Using Single figures'!E11</f>
        <v>6000000</v>
      </c>
      <c r="F14" s="300"/>
      <c r="G14" s="285"/>
      <c r="H14" s="313" t="e">
        <f>+'Template - Using Single figures'!#REF!</f>
        <v>#REF!</v>
      </c>
      <c r="I14" s="184"/>
      <c r="J14" s="147" t="e">
        <f>+'Template - Using Single figures'!#REF!</f>
        <v>#REF!</v>
      </c>
      <c r="K14" s="194"/>
      <c r="L14" s="162" t="e">
        <f>+'Template - Using Single figures'!#REF!</f>
        <v>#REF!</v>
      </c>
      <c r="M14" s="173"/>
      <c r="N14" s="131" t="e">
        <f>+'Template - Using Single figures'!#REF!</f>
        <v>#REF!</v>
      </c>
      <c r="O14" s="226"/>
    </row>
    <row r="15" spans="1:15" ht="12.75">
      <c r="A15" s="270" t="s">
        <v>142</v>
      </c>
      <c r="B15" s="85" t="s">
        <v>140</v>
      </c>
      <c r="C15" s="85"/>
      <c r="D15" s="389"/>
      <c r="E15" s="163" t="s">
        <v>195</v>
      </c>
      <c r="F15" s="85" t="s">
        <v>140</v>
      </c>
      <c r="G15" s="286">
        <f>+E14/E16</f>
        <v>0.6</v>
      </c>
      <c r="H15" s="327" t="s">
        <v>195</v>
      </c>
      <c r="I15" s="185" t="e">
        <f>+H14/H16</f>
        <v>#REF!</v>
      </c>
      <c r="J15" s="148" t="s">
        <v>195</v>
      </c>
      <c r="K15" s="195" t="e">
        <f>+J14/J16</f>
        <v>#REF!</v>
      </c>
      <c r="L15" s="163" t="s">
        <v>195</v>
      </c>
      <c r="M15" s="174" t="e">
        <f>+L14/L16</f>
        <v>#REF!</v>
      </c>
      <c r="N15" s="132" t="s">
        <v>195</v>
      </c>
      <c r="O15" s="227" t="e">
        <f>+N14/N16</f>
        <v>#REF!</v>
      </c>
    </row>
    <row r="16" spans="1:15" ht="12.75">
      <c r="A16" s="270"/>
      <c r="B16" s="85"/>
      <c r="C16" s="85" t="s">
        <v>0</v>
      </c>
      <c r="D16" s="389"/>
      <c r="E16" s="162">
        <f>+E11</f>
        <v>10000000</v>
      </c>
      <c r="F16" s="300"/>
      <c r="G16" s="285"/>
      <c r="H16" s="313" t="e">
        <f>+H11</f>
        <v>#REF!</v>
      </c>
      <c r="I16" s="184"/>
      <c r="J16" s="147" t="e">
        <f>+J11</f>
        <v>#REF!</v>
      </c>
      <c r="K16" s="194"/>
      <c r="L16" s="162" t="e">
        <f>+L11</f>
        <v>#REF!</v>
      </c>
      <c r="M16" s="173"/>
      <c r="N16" s="131" t="e">
        <f>+N11</f>
        <v>#REF!</v>
      </c>
      <c r="O16" s="226"/>
    </row>
    <row r="17" spans="1:15" ht="12.75">
      <c r="A17" s="270"/>
      <c r="B17" s="84"/>
      <c r="C17" s="85"/>
      <c r="D17" s="389"/>
      <c r="E17" s="162"/>
      <c r="F17" s="300"/>
      <c r="G17" s="285"/>
      <c r="H17" s="313"/>
      <c r="I17" s="184"/>
      <c r="J17" s="147"/>
      <c r="K17" s="194"/>
      <c r="L17" s="162"/>
      <c r="M17" s="173"/>
      <c r="N17" s="131"/>
      <c r="O17" s="226"/>
    </row>
    <row r="18" spans="1:15" ht="12.75">
      <c r="A18" s="270"/>
      <c r="B18" s="84"/>
      <c r="C18" s="85"/>
      <c r="D18" s="389"/>
      <c r="E18" s="162"/>
      <c r="F18" s="300"/>
      <c r="G18" s="285"/>
      <c r="H18" s="313"/>
      <c r="I18" s="184"/>
      <c r="J18" s="147"/>
      <c r="K18" s="194"/>
      <c r="L18" s="162"/>
      <c r="M18" s="173"/>
      <c r="N18" s="131"/>
      <c r="O18" s="226"/>
    </row>
    <row r="19" spans="1:15" ht="12.75">
      <c r="A19" s="270"/>
      <c r="B19" s="85"/>
      <c r="C19" s="85" t="s">
        <v>242</v>
      </c>
      <c r="D19" s="389"/>
      <c r="E19" s="162">
        <f>+'Template - Using Single figures'!E20</f>
        <v>3200000</v>
      </c>
      <c r="F19" s="300"/>
      <c r="G19" s="285"/>
      <c r="H19" s="313" t="e">
        <f>+'Template - Using Single figures'!#REF!</f>
        <v>#REF!</v>
      </c>
      <c r="I19" s="184"/>
      <c r="J19" s="147" t="e">
        <f>+'Template - Using Single figures'!#REF!</f>
        <v>#REF!</v>
      </c>
      <c r="K19" s="194"/>
      <c r="L19" s="162" t="e">
        <f>+'Template - Using Single figures'!#REF!</f>
        <v>#REF!</v>
      </c>
      <c r="M19" s="173"/>
      <c r="N19" s="131" t="e">
        <f>+'Template - Using Single figures'!#REF!</f>
        <v>#REF!</v>
      </c>
      <c r="O19" s="226"/>
    </row>
    <row r="20" spans="1:15" ht="12.75">
      <c r="A20" s="270" t="s">
        <v>147</v>
      </c>
      <c r="B20" s="85" t="s">
        <v>140</v>
      </c>
      <c r="C20" s="85"/>
      <c r="D20" s="389"/>
      <c r="E20" s="162"/>
      <c r="F20" s="85" t="s">
        <v>140</v>
      </c>
      <c r="G20" s="286">
        <f>+E19/E21</f>
        <v>0.32</v>
      </c>
      <c r="H20" s="313"/>
      <c r="I20" s="185" t="e">
        <f>+H19/H21</f>
        <v>#REF!</v>
      </c>
      <c r="J20" s="147"/>
      <c r="K20" s="195" t="e">
        <f>+J19/J21</f>
        <v>#REF!</v>
      </c>
      <c r="L20" s="162"/>
      <c r="M20" s="174" t="e">
        <f>+L19/L21</f>
        <v>#REF!</v>
      </c>
      <c r="N20" s="131"/>
      <c r="O20" s="227" t="e">
        <f>+N19/N21</f>
        <v>#REF!</v>
      </c>
    </row>
    <row r="21" spans="1:15" ht="12.75">
      <c r="A21" s="270" t="s">
        <v>148</v>
      </c>
      <c r="B21" s="85"/>
      <c r="C21" s="85" t="s">
        <v>0</v>
      </c>
      <c r="D21" s="389"/>
      <c r="E21" s="162">
        <f>+E11</f>
        <v>10000000</v>
      </c>
      <c r="F21" s="300"/>
      <c r="G21" s="285"/>
      <c r="H21" s="313" t="e">
        <f>+H11</f>
        <v>#REF!</v>
      </c>
      <c r="I21" s="184"/>
      <c r="J21" s="147" t="e">
        <f>+J11</f>
        <v>#REF!</v>
      </c>
      <c r="K21" s="194"/>
      <c r="L21" s="162" t="e">
        <f>+L11</f>
        <v>#REF!</v>
      </c>
      <c r="M21" s="173"/>
      <c r="N21" s="131" t="e">
        <f>+N11</f>
        <v>#REF!</v>
      </c>
      <c r="O21" s="226"/>
    </row>
    <row r="22" spans="1:15" ht="12.75">
      <c r="A22" s="270"/>
      <c r="B22" s="84"/>
      <c r="C22" s="84"/>
      <c r="D22" s="389"/>
      <c r="E22" s="162"/>
      <c r="F22" s="300"/>
      <c r="G22" s="285"/>
      <c r="H22" s="313"/>
      <c r="I22" s="106"/>
      <c r="J22" s="147"/>
      <c r="K22" s="196"/>
      <c r="L22" s="162"/>
      <c r="M22" s="175"/>
      <c r="N22" s="131"/>
      <c r="O22" s="228"/>
    </row>
    <row r="23" spans="1:15" ht="12.75">
      <c r="A23" s="271"/>
      <c r="B23" s="318" t="s">
        <v>150</v>
      </c>
      <c r="C23" s="84"/>
      <c r="D23" s="389"/>
      <c r="E23" s="162"/>
      <c r="F23" s="300"/>
      <c r="G23" s="285"/>
      <c r="H23" s="313"/>
      <c r="I23" s="106"/>
      <c r="J23" s="147"/>
      <c r="K23" s="196"/>
      <c r="L23" s="162"/>
      <c r="M23" s="175"/>
      <c r="N23" s="131"/>
      <c r="O23" s="228"/>
    </row>
    <row r="24" spans="1:15" ht="19.5" customHeight="1">
      <c r="A24" s="270"/>
      <c r="B24" s="84"/>
      <c r="C24" s="85" t="s">
        <v>139</v>
      </c>
      <c r="D24" s="389"/>
      <c r="E24" s="162">
        <f>+E9</f>
        <v>1110000</v>
      </c>
      <c r="F24" s="300"/>
      <c r="G24" s="285"/>
      <c r="H24" s="313" t="e">
        <f>+H9</f>
        <v>#REF!</v>
      </c>
      <c r="I24" s="184"/>
      <c r="J24" s="147" t="e">
        <f>+J9</f>
        <v>#REF!</v>
      </c>
      <c r="K24" s="194"/>
      <c r="L24" s="162" t="e">
        <f>+L9</f>
        <v>#REF!</v>
      </c>
      <c r="M24" s="173"/>
      <c r="N24" s="131" t="e">
        <f>+N9</f>
        <v>#REF!</v>
      </c>
      <c r="O24" s="226"/>
    </row>
    <row r="25" spans="1:15" ht="12.75">
      <c r="A25" s="270" t="s">
        <v>221</v>
      </c>
      <c r="B25" s="85" t="s">
        <v>140</v>
      </c>
      <c r="C25" s="85"/>
      <c r="D25" s="389"/>
      <c r="E25" s="162"/>
      <c r="F25" s="85" t="s">
        <v>140</v>
      </c>
      <c r="G25" s="286">
        <f>+E24/E26</f>
        <v>0.12333333333333334</v>
      </c>
      <c r="H25" s="313"/>
      <c r="I25" s="185" t="e">
        <f>+H24/H26</f>
        <v>#REF!</v>
      </c>
      <c r="J25" s="147"/>
      <c r="K25" s="195" t="e">
        <f>+J24/J26</f>
        <v>#REF!</v>
      </c>
      <c r="L25" s="162"/>
      <c r="M25" s="174" t="e">
        <f>+L24/L26</f>
        <v>#REF!</v>
      </c>
      <c r="N25" s="131"/>
      <c r="O25" s="227" t="e">
        <f>+N24/N26</f>
        <v>#REF!</v>
      </c>
    </row>
    <row r="26" spans="1:15" ht="12.75">
      <c r="A26" s="270"/>
      <c r="B26" s="85"/>
      <c r="C26" s="85" t="s">
        <v>243</v>
      </c>
      <c r="D26" s="389"/>
      <c r="E26" s="162">
        <f>+'Template - Using Single figures'!E96</f>
        <v>9000000</v>
      </c>
      <c r="F26" s="300"/>
      <c r="G26" s="285"/>
      <c r="H26" s="313" t="e">
        <f>+'Template - Using Single figures'!#REF!</f>
        <v>#REF!</v>
      </c>
      <c r="I26" s="184"/>
      <c r="J26" s="147" t="e">
        <f>+'Template - Using Single figures'!#REF!</f>
        <v>#REF!</v>
      </c>
      <c r="K26" s="194"/>
      <c r="L26" s="162" t="e">
        <f>+'Template - Using Single figures'!#REF!</f>
        <v>#REF!</v>
      </c>
      <c r="M26" s="173"/>
      <c r="N26" s="131" t="e">
        <f>+'Template - Using Single figures'!#REF!</f>
        <v>#REF!</v>
      </c>
      <c r="O26" s="226"/>
    </row>
    <row r="27" spans="1:15" ht="12.75">
      <c r="A27" s="270"/>
      <c r="B27" s="84"/>
      <c r="C27" s="84"/>
      <c r="D27" s="389"/>
      <c r="E27" s="162"/>
      <c r="F27" s="300"/>
      <c r="G27" s="285"/>
      <c r="H27" s="313"/>
      <c r="I27" s="106"/>
      <c r="J27" s="147"/>
      <c r="K27" s="196"/>
      <c r="L27" s="162"/>
      <c r="M27" s="175"/>
      <c r="N27" s="131"/>
      <c r="O27" s="228"/>
    </row>
    <row r="28" spans="1:15" ht="12.75">
      <c r="A28" s="270"/>
      <c r="B28" s="84"/>
      <c r="C28" s="84"/>
      <c r="D28" s="389"/>
      <c r="E28" s="162"/>
      <c r="F28" s="300"/>
      <c r="G28" s="285"/>
      <c r="H28" s="313"/>
      <c r="I28" s="106"/>
      <c r="J28" s="147"/>
      <c r="K28" s="196"/>
      <c r="L28" s="162"/>
      <c r="M28" s="175"/>
      <c r="N28" s="131"/>
      <c r="O28" s="228"/>
    </row>
    <row r="29" spans="1:15" ht="12.75">
      <c r="A29" s="270"/>
      <c r="B29" s="84"/>
      <c r="C29" s="85" t="s">
        <v>242</v>
      </c>
      <c r="D29" s="389"/>
      <c r="E29" s="162">
        <f>+E19</f>
        <v>3200000</v>
      </c>
      <c r="F29" s="300"/>
      <c r="G29" s="285"/>
      <c r="H29" s="313" t="e">
        <f>+H19</f>
        <v>#REF!</v>
      </c>
      <c r="I29" s="184"/>
      <c r="J29" s="147" t="e">
        <f>+J19</f>
        <v>#REF!</v>
      </c>
      <c r="K29" s="194"/>
      <c r="L29" s="162" t="e">
        <f>+L19</f>
        <v>#REF!</v>
      </c>
      <c r="M29" s="173"/>
      <c r="N29" s="131" t="e">
        <f>+N19</f>
        <v>#REF!</v>
      </c>
      <c r="O29" s="226"/>
    </row>
    <row r="30" spans="1:15" ht="12.75">
      <c r="A30" s="270" t="s">
        <v>153</v>
      </c>
      <c r="B30" s="85" t="s">
        <v>140</v>
      </c>
      <c r="C30" s="85"/>
      <c r="D30" s="389"/>
      <c r="E30" s="163" t="s">
        <v>195</v>
      </c>
      <c r="F30" s="85" t="s">
        <v>140</v>
      </c>
      <c r="G30" s="286">
        <f>+E29/E31</f>
        <v>0.10666666666666667</v>
      </c>
      <c r="H30" s="327" t="s">
        <v>195</v>
      </c>
      <c r="I30" s="185" t="e">
        <f>+H29/H31</f>
        <v>#REF!</v>
      </c>
      <c r="J30" s="148" t="s">
        <v>195</v>
      </c>
      <c r="K30" s="195" t="e">
        <f>+J29/J31</f>
        <v>#REF!</v>
      </c>
      <c r="L30" s="163" t="s">
        <v>195</v>
      </c>
      <c r="M30" s="174" t="e">
        <f>+L29/L31</f>
        <v>#REF!</v>
      </c>
      <c r="N30" s="132" t="s">
        <v>195</v>
      </c>
      <c r="O30" s="227" t="e">
        <f>+N29/N31</f>
        <v>#REF!</v>
      </c>
    </row>
    <row r="31" spans="1:15" ht="12.75">
      <c r="A31" s="270" t="s">
        <v>220</v>
      </c>
      <c r="B31" s="84"/>
      <c r="C31" s="85" t="s">
        <v>244</v>
      </c>
      <c r="D31" s="389"/>
      <c r="E31" s="162">
        <f>+'Template - Using Single figures'!E111</f>
        <v>30000000</v>
      </c>
      <c r="F31" s="300"/>
      <c r="G31" s="285"/>
      <c r="H31" s="313" t="e">
        <f>+'Template - Using Single figures'!#REF!</f>
        <v>#REF!</v>
      </c>
      <c r="I31" s="184"/>
      <c r="J31" s="147" t="e">
        <f>+'Template - Using Single figures'!#REF!</f>
        <v>#REF!</v>
      </c>
      <c r="K31" s="194"/>
      <c r="L31" s="162" t="e">
        <f>+'Template - Using Single figures'!#REF!</f>
        <v>#REF!</v>
      </c>
      <c r="M31" s="173"/>
      <c r="N31" s="131" t="e">
        <f>+'Template - Using Single figures'!#REF!</f>
        <v>#REF!</v>
      </c>
      <c r="O31" s="226"/>
    </row>
    <row r="32" spans="1:15" ht="12.75">
      <c r="A32" s="270"/>
      <c r="B32" s="84"/>
      <c r="C32" s="84"/>
      <c r="D32" s="389"/>
      <c r="E32" s="162"/>
      <c r="F32" s="300"/>
      <c r="G32" s="285"/>
      <c r="H32" s="313"/>
      <c r="I32" s="106"/>
      <c r="J32" s="147"/>
      <c r="K32" s="196"/>
      <c r="L32" s="162"/>
      <c r="M32" s="175"/>
      <c r="N32" s="131"/>
      <c r="O32" s="228"/>
    </row>
    <row r="33" spans="1:15" ht="12.75">
      <c r="A33" s="270"/>
      <c r="B33" s="84"/>
      <c r="C33" s="84"/>
      <c r="D33" s="389"/>
      <c r="E33" s="162"/>
      <c r="F33" s="300"/>
      <c r="G33" s="285"/>
      <c r="H33" s="313"/>
      <c r="I33" s="106"/>
      <c r="J33" s="147"/>
      <c r="K33" s="196"/>
      <c r="L33" s="162"/>
      <c r="M33" s="175"/>
      <c r="N33" s="131"/>
      <c r="O33" s="228"/>
    </row>
    <row r="34" spans="1:15" ht="12.75">
      <c r="A34" s="270"/>
      <c r="B34" s="84"/>
      <c r="C34" s="85" t="s">
        <v>139</v>
      </c>
      <c r="D34" s="389"/>
      <c r="E34" s="162">
        <f>+E24</f>
        <v>1110000</v>
      </c>
      <c r="F34" s="300"/>
      <c r="G34" s="285"/>
      <c r="H34" s="313" t="e">
        <f>+H24</f>
        <v>#REF!</v>
      </c>
      <c r="I34" s="184"/>
      <c r="J34" s="147" t="e">
        <f>+J24</f>
        <v>#REF!</v>
      </c>
      <c r="K34" s="194"/>
      <c r="L34" s="162" t="e">
        <f>+L24</f>
        <v>#REF!</v>
      </c>
      <c r="M34" s="173"/>
      <c r="N34" s="131" t="e">
        <f>+N24</f>
        <v>#REF!</v>
      </c>
      <c r="O34" s="226"/>
    </row>
    <row r="35" spans="1:15" ht="12.75">
      <c r="A35" s="270" t="s">
        <v>154</v>
      </c>
      <c r="B35" s="85" t="s">
        <v>140</v>
      </c>
      <c r="C35" s="85"/>
      <c r="D35" s="389"/>
      <c r="E35" s="162"/>
      <c r="F35" s="85" t="s">
        <v>140</v>
      </c>
      <c r="G35" s="286">
        <f>+E34/E36</f>
        <v>0.0222</v>
      </c>
      <c r="H35" s="313"/>
      <c r="I35" s="185" t="e">
        <f>+H34/H36</f>
        <v>#REF!</v>
      </c>
      <c r="J35" s="147"/>
      <c r="K35" s="195" t="e">
        <f>+J34/J36</f>
        <v>#REF!</v>
      </c>
      <c r="L35" s="162"/>
      <c r="M35" s="174" t="e">
        <f>+L34/L36</f>
        <v>#REF!</v>
      </c>
      <c r="N35" s="131"/>
      <c r="O35" s="227" t="e">
        <f>+N34/N36</f>
        <v>#REF!</v>
      </c>
    </row>
    <row r="36" spans="1:20" ht="12.75">
      <c r="A36" s="270" t="s">
        <v>222</v>
      </c>
      <c r="B36" s="84"/>
      <c r="C36" s="85" t="s">
        <v>159</v>
      </c>
      <c r="D36" s="389"/>
      <c r="E36" s="162">
        <f>+('Template - Using Single figures'!E43+'Template - Using Single figures'!E48+'Template - Using Single figures'!E62)</f>
        <v>50000000</v>
      </c>
      <c r="F36" s="300"/>
      <c r="G36" s="285"/>
      <c r="H36" s="313" t="e">
        <f>+('Template - Using Single figures'!#REF!+'Template - Using Single figures'!#REF!+'Template - Using Single figures'!#REF!)</f>
        <v>#REF!</v>
      </c>
      <c r="I36" s="184"/>
      <c r="J36" s="314" t="e">
        <f>+('Template - Using Single figures'!#REF!+'Template - Using Single figures'!#REF!+'Template - Using Single figures'!#REF!)</f>
        <v>#REF!</v>
      </c>
      <c r="K36" s="194"/>
      <c r="L36" s="300" t="e">
        <f>+('Template - Using Single figures'!#REF!+'Template - Using Single figures'!#REF!+'Template - Using Single figures'!#REF!)</f>
        <v>#REF!</v>
      </c>
      <c r="M36" s="173"/>
      <c r="N36" s="315" t="e">
        <f>+('Template - Using Single figures'!#REF!+'Template - Using Single figures'!#REF!+'Template - Using Single figures'!#REF!)</f>
        <v>#REF!</v>
      </c>
      <c r="O36" s="226"/>
      <c r="P36" s="17"/>
      <c r="Q36" s="17"/>
      <c r="R36" s="17"/>
      <c r="S36" s="17"/>
      <c r="T36" s="17"/>
    </row>
    <row r="37" spans="1:20" ht="12.75">
      <c r="A37" s="270"/>
      <c r="B37" s="84"/>
      <c r="C37" s="85"/>
      <c r="D37" s="389"/>
      <c r="E37" s="162"/>
      <c r="F37" s="300"/>
      <c r="G37" s="285"/>
      <c r="H37" s="313"/>
      <c r="I37" s="184"/>
      <c r="J37" s="314"/>
      <c r="K37" s="194"/>
      <c r="L37" s="300"/>
      <c r="M37" s="173"/>
      <c r="N37" s="315"/>
      <c r="O37" s="226"/>
      <c r="P37" s="17"/>
      <c r="Q37" s="17"/>
      <c r="R37" s="17"/>
      <c r="S37" s="17"/>
      <c r="T37" s="17"/>
    </row>
    <row r="38" spans="1:20" ht="12.75">
      <c r="A38" s="270"/>
      <c r="B38" s="84"/>
      <c r="C38" s="85"/>
      <c r="D38" s="389"/>
      <c r="E38" s="162"/>
      <c r="F38" s="300"/>
      <c r="G38" s="285"/>
      <c r="H38" s="313"/>
      <c r="I38" s="184"/>
      <c r="J38" s="314"/>
      <c r="K38" s="194"/>
      <c r="L38" s="300"/>
      <c r="M38" s="173"/>
      <c r="N38" s="315"/>
      <c r="O38" s="226"/>
      <c r="P38" s="17"/>
      <c r="Q38" s="17"/>
      <c r="R38" s="17"/>
      <c r="S38" s="17"/>
      <c r="T38" s="17"/>
    </row>
    <row r="39" spans="1:20" ht="12.75">
      <c r="A39" s="270"/>
      <c r="B39" s="84"/>
      <c r="C39" s="85" t="s">
        <v>242</v>
      </c>
      <c r="D39" s="389"/>
      <c r="E39" s="162">
        <f>+E29</f>
        <v>3200000</v>
      </c>
      <c r="F39" s="300"/>
      <c r="G39" s="285"/>
      <c r="H39" s="313"/>
      <c r="I39" s="184"/>
      <c r="J39" s="314"/>
      <c r="K39" s="194"/>
      <c r="L39" s="300"/>
      <c r="M39" s="173"/>
      <c r="N39" s="315"/>
      <c r="O39" s="226"/>
      <c r="P39" s="17"/>
      <c r="Q39" s="17"/>
      <c r="R39" s="17"/>
      <c r="S39" s="17"/>
      <c r="T39" s="17"/>
    </row>
    <row r="40" spans="1:20" ht="12.75">
      <c r="A40" s="270" t="s">
        <v>276</v>
      </c>
      <c r="B40" s="85" t="s">
        <v>140</v>
      </c>
      <c r="C40" s="85"/>
      <c r="D40" s="389"/>
      <c r="E40" s="163" t="s">
        <v>195</v>
      </c>
      <c r="F40" s="85" t="s">
        <v>140</v>
      </c>
      <c r="G40" s="286">
        <f>+E39/E41</f>
        <v>0.064</v>
      </c>
      <c r="H40" s="313"/>
      <c r="I40" s="184"/>
      <c r="J40" s="314"/>
      <c r="K40" s="194"/>
      <c r="L40" s="300"/>
      <c r="M40" s="173"/>
      <c r="N40" s="315"/>
      <c r="O40" s="226"/>
      <c r="P40" s="17"/>
      <c r="Q40" s="17"/>
      <c r="R40" s="17"/>
      <c r="S40" s="17"/>
      <c r="T40" s="17"/>
    </row>
    <row r="41" spans="1:20" ht="12.75">
      <c r="A41" s="270" t="s">
        <v>277</v>
      </c>
      <c r="B41" s="84"/>
      <c r="C41" s="85" t="s">
        <v>159</v>
      </c>
      <c r="D41" s="389"/>
      <c r="E41" s="162">
        <f>+E36</f>
        <v>50000000</v>
      </c>
      <c r="F41" s="300"/>
      <c r="G41" s="285"/>
      <c r="H41" s="313"/>
      <c r="I41" s="184"/>
      <c r="J41" s="314"/>
      <c r="K41" s="194"/>
      <c r="L41" s="300"/>
      <c r="M41" s="173"/>
      <c r="N41" s="315"/>
      <c r="O41" s="226"/>
      <c r="P41" s="17"/>
      <c r="Q41" s="17"/>
      <c r="R41" s="17"/>
      <c r="S41" s="17"/>
      <c r="T41" s="17"/>
    </row>
    <row r="42" spans="1:15" ht="12.75">
      <c r="A42" s="270"/>
      <c r="B42" s="84"/>
      <c r="C42" s="85"/>
      <c r="D42" s="389"/>
      <c r="E42" s="162"/>
      <c r="F42" s="300"/>
      <c r="G42" s="285"/>
      <c r="H42" s="313"/>
      <c r="I42" s="184"/>
      <c r="J42" s="147"/>
      <c r="K42" s="194"/>
      <c r="L42" s="162"/>
      <c r="M42" s="173"/>
      <c r="N42" s="131"/>
      <c r="O42" s="226"/>
    </row>
    <row r="43" spans="1:45" ht="12.75">
      <c r="A43" s="272"/>
      <c r="B43" s="90"/>
      <c r="C43" s="91"/>
      <c r="D43" s="390"/>
      <c r="E43" s="164"/>
      <c r="F43" s="301"/>
      <c r="G43" s="287"/>
      <c r="H43" s="328"/>
      <c r="I43" s="186"/>
      <c r="J43" s="149"/>
      <c r="K43" s="197"/>
      <c r="L43" s="164"/>
      <c r="M43" s="176"/>
      <c r="N43" s="133"/>
      <c r="O43" s="229"/>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row>
    <row r="44" spans="1:15" ht="12.75">
      <c r="A44" s="270"/>
      <c r="B44" s="84"/>
      <c r="C44" s="85"/>
      <c r="D44" s="389"/>
      <c r="E44" s="162"/>
      <c r="F44" s="300"/>
      <c r="G44" s="285"/>
      <c r="H44" s="313"/>
      <c r="I44" s="184"/>
      <c r="J44" s="147"/>
      <c r="K44" s="194"/>
      <c r="L44" s="162"/>
      <c r="M44" s="173"/>
      <c r="N44" s="131"/>
      <c r="O44" s="226"/>
    </row>
    <row r="45" spans="1:15" ht="12.75">
      <c r="A45" s="270"/>
      <c r="B45" s="84"/>
      <c r="C45" s="85"/>
      <c r="D45" s="389"/>
      <c r="E45" s="162"/>
      <c r="F45" s="300"/>
      <c r="G45" s="285"/>
      <c r="H45" s="313"/>
      <c r="I45" s="184"/>
      <c r="J45" s="147"/>
      <c r="K45" s="194"/>
      <c r="L45" s="162"/>
      <c r="M45" s="173"/>
      <c r="N45" s="131"/>
      <c r="O45" s="226"/>
    </row>
    <row r="46" spans="1:15" ht="12.75">
      <c r="A46" s="273"/>
      <c r="B46" s="267" t="s">
        <v>135</v>
      </c>
      <c r="C46" s="17"/>
      <c r="D46" s="386"/>
      <c r="E46" s="165"/>
      <c r="F46" s="302"/>
      <c r="G46" s="285"/>
      <c r="H46" s="329"/>
      <c r="I46" s="184"/>
      <c r="J46" s="150"/>
      <c r="K46" s="194"/>
      <c r="L46" s="165"/>
      <c r="M46" s="173"/>
      <c r="N46" s="134"/>
      <c r="O46" s="226"/>
    </row>
    <row r="47" spans="1:15" ht="12.75">
      <c r="A47" s="274"/>
      <c r="B47" s="316" t="s">
        <v>137</v>
      </c>
      <c r="C47" s="82"/>
      <c r="D47" s="388"/>
      <c r="E47" s="166"/>
      <c r="F47" s="303"/>
      <c r="G47" s="288"/>
      <c r="H47" s="330"/>
      <c r="I47" s="123"/>
      <c r="J47" s="151"/>
      <c r="K47" s="146"/>
      <c r="L47" s="166"/>
      <c r="M47" s="161"/>
      <c r="N47" s="135"/>
      <c r="O47" s="130"/>
    </row>
    <row r="48" spans="1:15" ht="12.75">
      <c r="A48" s="270"/>
      <c r="B48" s="84"/>
      <c r="C48" s="84"/>
      <c r="D48" s="389"/>
      <c r="E48" s="165"/>
      <c r="F48" s="302"/>
      <c r="G48" s="285"/>
      <c r="H48" s="329"/>
      <c r="I48" s="184"/>
      <c r="J48" s="150"/>
      <c r="K48" s="194"/>
      <c r="L48" s="165"/>
      <c r="M48" s="173"/>
      <c r="N48" s="134"/>
      <c r="O48" s="226"/>
    </row>
    <row r="49" spans="1:15" ht="12.75">
      <c r="A49" s="270"/>
      <c r="B49" s="85"/>
      <c r="C49" s="85" t="s">
        <v>119</v>
      </c>
      <c r="D49" s="389"/>
      <c r="E49" s="165">
        <f>+'Template - Using Single figures'!E4</f>
        <v>10000000</v>
      </c>
      <c r="F49" s="302"/>
      <c r="G49" s="285"/>
      <c r="H49" s="329" t="e">
        <f>+'Template - Using Single figures'!#REF!</f>
        <v>#REF!</v>
      </c>
      <c r="I49" s="184"/>
      <c r="J49" s="150" t="e">
        <f>+'Template - Using Single figures'!#REF!</f>
        <v>#REF!</v>
      </c>
      <c r="K49" s="194"/>
      <c r="L49" s="165" t="e">
        <f>+'Template - Using Single figures'!#REF!</f>
        <v>#REF!</v>
      </c>
      <c r="M49" s="173"/>
      <c r="N49" s="134" t="e">
        <f>+'Template - Using Single figures'!#REF!</f>
        <v>#REF!</v>
      </c>
      <c r="O49" s="226"/>
    </row>
    <row r="50" spans="1:15" ht="12.75">
      <c r="A50" s="270" t="s">
        <v>223</v>
      </c>
      <c r="B50" s="85" t="s">
        <v>140</v>
      </c>
      <c r="C50" s="85"/>
      <c r="D50" s="389"/>
      <c r="E50" s="163" t="s">
        <v>195</v>
      </c>
      <c r="F50" s="85" t="s">
        <v>140</v>
      </c>
      <c r="G50" s="289">
        <f>+E49/E51</f>
        <v>10</v>
      </c>
      <c r="H50" s="327" t="s">
        <v>195</v>
      </c>
      <c r="I50" s="187" t="e">
        <f>+H49/H51</f>
        <v>#REF!</v>
      </c>
      <c r="J50" s="148" t="s">
        <v>195</v>
      </c>
      <c r="K50" s="198" t="e">
        <f>+J49/J51</f>
        <v>#REF!</v>
      </c>
      <c r="L50" s="163" t="s">
        <v>195</v>
      </c>
      <c r="M50" s="177" t="e">
        <f>+L49/L51</f>
        <v>#REF!</v>
      </c>
      <c r="N50" s="132" t="s">
        <v>195</v>
      </c>
      <c r="O50" s="230" t="e">
        <f>+N49/N51</f>
        <v>#REF!</v>
      </c>
    </row>
    <row r="51" spans="1:15" ht="12.75">
      <c r="A51" s="270"/>
      <c r="B51" s="85"/>
      <c r="C51" s="85" t="s">
        <v>141</v>
      </c>
      <c r="D51" s="389"/>
      <c r="E51" s="162">
        <f>+'Template - Using Single figures'!E54</f>
        <v>1000000</v>
      </c>
      <c r="F51" s="300"/>
      <c r="G51" s="285"/>
      <c r="H51" s="313" t="e">
        <f>+'Template - Using Single figures'!#REF!</f>
        <v>#REF!</v>
      </c>
      <c r="I51" s="184"/>
      <c r="J51" s="147" t="e">
        <f>+'Template - Using Single figures'!#REF!</f>
        <v>#REF!</v>
      </c>
      <c r="K51" s="194"/>
      <c r="L51" s="162" t="e">
        <f>+'Template - Using Single figures'!#REF!</f>
        <v>#REF!</v>
      </c>
      <c r="M51" s="173"/>
      <c r="N51" s="131" t="e">
        <f>+'Template - Using Single figures'!#REF!</f>
        <v>#REF!</v>
      </c>
      <c r="O51" s="226"/>
    </row>
    <row r="52" spans="1:15" ht="12.75">
      <c r="A52" s="270"/>
      <c r="B52" s="85"/>
      <c r="C52" s="85"/>
      <c r="D52" s="389"/>
      <c r="E52" s="162"/>
      <c r="F52" s="300"/>
      <c r="G52" s="285"/>
      <c r="H52" s="313"/>
      <c r="I52" s="184"/>
      <c r="J52" s="147"/>
      <c r="K52" s="194"/>
      <c r="L52" s="162"/>
      <c r="M52" s="173"/>
      <c r="N52" s="131"/>
      <c r="O52" s="226"/>
    </row>
    <row r="53" spans="1:15" ht="12.75">
      <c r="A53" s="270"/>
      <c r="B53" s="85"/>
      <c r="C53" s="85"/>
      <c r="D53" s="389"/>
      <c r="E53" s="162"/>
      <c r="F53" s="300"/>
      <c r="G53" s="285"/>
      <c r="H53" s="313"/>
      <c r="I53" s="184"/>
      <c r="J53" s="147"/>
      <c r="K53" s="194"/>
      <c r="L53" s="162"/>
      <c r="M53" s="173"/>
      <c r="N53" s="131"/>
      <c r="O53" s="226"/>
    </row>
    <row r="54" spans="1:15" ht="12.75">
      <c r="A54" s="270" t="s">
        <v>224</v>
      </c>
      <c r="B54" s="84"/>
      <c r="C54" s="85" t="s">
        <v>201</v>
      </c>
      <c r="D54" s="389">
        <f>+$B$2</f>
        <v>360</v>
      </c>
      <c r="E54" s="162">
        <f>+E51*$B$2</f>
        <v>360000000</v>
      </c>
      <c r="F54" s="300"/>
      <c r="G54" s="285"/>
      <c r="H54" s="313" t="e">
        <f>+H51*$B$2</f>
        <v>#REF!</v>
      </c>
      <c r="I54" s="184"/>
      <c r="J54" s="147" t="e">
        <f>+J51*$B$2</f>
        <v>#REF!</v>
      </c>
      <c r="K54" s="194"/>
      <c r="L54" s="162" t="e">
        <f>+L51*$B$2</f>
        <v>#REF!</v>
      </c>
      <c r="M54" s="173"/>
      <c r="N54" s="131" t="e">
        <f>+N51*$B$2</f>
        <v>#REF!</v>
      </c>
      <c r="O54" s="226"/>
    </row>
    <row r="55" spans="1:15" ht="12.75">
      <c r="A55" s="270" t="s">
        <v>143</v>
      </c>
      <c r="B55" s="85" t="s">
        <v>140</v>
      </c>
      <c r="C55" s="85"/>
      <c r="D55" s="389"/>
      <c r="E55" s="163" t="s">
        <v>195</v>
      </c>
      <c r="F55" s="85" t="s">
        <v>140</v>
      </c>
      <c r="G55" s="285">
        <f>+E54/E56</f>
        <v>36</v>
      </c>
      <c r="H55" s="327" t="s">
        <v>195</v>
      </c>
      <c r="I55" s="184" t="e">
        <f>+H54/H56</f>
        <v>#REF!</v>
      </c>
      <c r="J55" s="148" t="s">
        <v>195</v>
      </c>
      <c r="K55" s="194" t="e">
        <f>+J54/J56</f>
        <v>#REF!</v>
      </c>
      <c r="L55" s="163" t="s">
        <v>195</v>
      </c>
      <c r="M55" s="173" t="e">
        <f>+L54/L56</f>
        <v>#REF!</v>
      </c>
      <c r="N55" s="132" t="s">
        <v>195</v>
      </c>
      <c r="O55" s="226" t="e">
        <f>+N54/N56</f>
        <v>#REF!</v>
      </c>
    </row>
    <row r="56" spans="1:15" ht="12.75">
      <c r="A56" s="270" t="s">
        <v>144</v>
      </c>
      <c r="B56" s="85"/>
      <c r="C56" s="85" t="s">
        <v>119</v>
      </c>
      <c r="D56" s="389"/>
      <c r="E56" s="162">
        <f>+E49</f>
        <v>10000000</v>
      </c>
      <c r="F56" s="300"/>
      <c r="G56" s="285"/>
      <c r="H56" s="313" t="e">
        <f>+H49</f>
        <v>#REF!</v>
      </c>
      <c r="I56" s="184"/>
      <c r="J56" s="147" t="e">
        <f>+J49</f>
        <v>#REF!</v>
      </c>
      <c r="K56" s="194"/>
      <c r="L56" s="162" t="e">
        <f>+L49</f>
        <v>#REF!</v>
      </c>
      <c r="M56" s="173"/>
      <c r="N56" s="131" t="e">
        <f>+N49</f>
        <v>#REF!</v>
      </c>
      <c r="O56" s="226"/>
    </row>
    <row r="57" spans="1:15" ht="12.75">
      <c r="A57" s="270"/>
      <c r="B57" s="85"/>
      <c r="C57" s="85"/>
      <c r="D57" s="389"/>
      <c r="E57" s="162" t="s">
        <v>202</v>
      </c>
      <c r="F57" s="300"/>
      <c r="G57" s="285"/>
      <c r="H57" s="313" t="s">
        <v>202</v>
      </c>
      <c r="I57" s="184"/>
      <c r="J57" s="147" t="s">
        <v>202</v>
      </c>
      <c r="K57" s="194"/>
      <c r="L57" s="162" t="s">
        <v>202</v>
      </c>
      <c r="M57" s="173"/>
      <c r="N57" s="131" t="s">
        <v>202</v>
      </c>
      <c r="O57" s="226"/>
    </row>
    <row r="58" spans="1:15" ht="12.75">
      <c r="A58" s="270"/>
      <c r="B58" s="85"/>
      <c r="C58" s="85"/>
      <c r="D58" s="389"/>
      <c r="E58" s="162"/>
      <c r="F58" s="300"/>
      <c r="G58" s="285"/>
      <c r="H58" s="313"/>
      <c r="I58" s="184"/>
      <c r="J58" s="147"/>
      <c r="K58" s="194"/>
      <c r="L58" s="162"/>
      <c r="M58" s="173"/>
      <c r="N58" s="131"/>
      <c r="O58" s="226"/>
    </row>
    <row r="59" spans="1:15" ht="12.75">
      <c r="A59" s="270"/>
      <c r="B59" s="85"/>
      <c r="C59" s="85" t="s">
        <v>146</v>
      </c>
      <c r="D59" s="389"/>
      <c r="E59" s="165">
        <f>+'Template - Using Single figures'!E7</f>
        <v>22000000</v>
      </c>
      <c r="F59" s="302"/>
      <c r="G59" s="285"/>
      <c r="H59" s="329" t="e">
        <f>+'Template - Using Single figures'!#REF!</f>
        <v>#REF!</v>
      </c>
      <c r="I59" s="184"/>
      <c r="J59" s="150" t="e">
        <f>+'Template - Using Single figures'!#REF!</f>
        <v>#REF!</v>
      </c>
      <c r="K59" s="194"/>
      <c r="L59" s="165" t="e">
        <f>+'Template - Using Single figures'!#REF!</f>
        <v>#REF!</v>
      </c>
      <c r="M59" s="173"/>
      <c r="N59" s="134" t="e">
        <f>+'Template - Using Single figures'!#REF!</f>
        <v>#REF!</v>
      </c>
      <c r="O59" s="226"/>
    </row>
    <row r="60" spans="1:15" ht="12.75">
      <c r="A60" s="270" t="s">
        <v>225</v>
      </c>
      <c r="B60" s="85" t="s">
        <v>140</v>
      </c>
      <c r="C60" s="85"/>
      <c r="D60" s="389"/>
      <c r="E60" s="163" t="s">
        <v>195</v>
      </c>
      <c r="F60" s="85" t="s">
        <v>140</v>
      </c>
      <c r="G60" s="289">
        <f>+E59/E61</f>
        <v>1.8333333333333333</v>
      </c>
      <c r="H60" s="327" t="s">
        <v>195</v>
      </c>
      <c r="I60" s="187" t="e">
        <f>+H59/H61</f>
        <v>#REF!</v>
      </c>
      <c r="J60" s="148" t="s">
        <v>195</v>
      </c>
      <c r="K60" s="198" t="e">
        <f>+J59/J61</f>
        <v>#REF!</v>
      </c>
      <c r="L60" s="163" t="s">
        <v>195</v>
      </c>
      <c r="M60" s="177" t="e">
        <f>+L59/L61</f>
        <v>#REF!</v>
      </c>
      <c r="N60" s="132" t="s">
        <v>195</v>
      </c>
      <c r="O60" s="230" t="e">
        <f>+N59/N61</f>
        <v>#REF!</v>
      </c>
    </row>
    <row r="61" spans="1:15" ht="12.75">
      <c r="A61" s="270"/>
      <c r="B61" s="85"/>
      <c r="C61" s="85" t="s">
        <v>149</v>
      </c>
      <c r="D61" s="389"/>
      <c r="E61" s="165">
        <f>+'Template - Using Single figures'!E65</f>
        <v>12000000</v>
      </c>
      <c r="F61" s="302"/>
      <c r="G61" s="285"/>
      <c r="H61" s="329" t="e">
        <f>+'Template - Using Single figures'!#REF!</f>
        <v>#REF!</v>
      </c>
      <c r="I61" s="184"/>
      <c r="J61" s="150" t="e">
        <f>+'Template - Using Single figures'!#REF!</f>
        <v>#REF!</v>
      </c>
      <c r="K61" s="194"/>
      <c r="L61" s="165" t="e">
        <f>+'Template - Using Single figures'!#REF!</f>
        <v>#REF!</v>
      </c>
      <c r="M61" s="173"/>
      <c r="N61" s="134" t="e">
        <f>+'Template - Using Single figures'!#REF!</f>
        <v>#REF!</v>
      </c>
      <c r="O61" s="226"/>
    </row>
    <row r="62" spans="1:15" ht="12.75">
      <c r="A62" s="270"/>
      <c r="B62" s="84"/>
      <c r="C62" s="84"/>
      <c r="D62" s="389"/>
      <c r="E62" s="162"/>
      <c r="F62" s="300"/>
      <c r="G62" s="285"/>
      <c r="H62" s="313"/>
      <c r="I62" s="184"/>
      <c r="J62" s="147"/>
      <c r="K62" s="194"/>
      <c r="L62" s="162"/>
      <c r="M62" s="173"/>
      <c r="N62" s="131"/>
      <c r="O62" s="226"/>
    </row>
    <row r="63" spans="1:15" ht="12.75">
      <c r="A63" s="270"/>
      <c r="B63" s="85"/>
      <c r="C63" s="85"/>
      <c r="D63" s="389"/>
      <c r="E63" s="162"/>
      <c r="F63" s="300"/>
      <c r="G63" s="285"/>
      <c r="H63" s="313"/>
      <c r="I63" s="184"/>
      <c r="J63" s="147"/>
      <c r="K63" s="194"/>
      <c r="L63" s="162"/>
      <c r="M63" s="173"/>
      <c r="N63" s="131"/>
      <c r="O63" s="226"/>
    </row>
    <row r="64" spans="1:15" ht="12.75">
      <c r="A64" s="270"/>
      <c r="B64" s="84"/>
      <c r="C64" s="85" t="s">
        <v>203</v>
      </c>
      <c r="D64" s="389">
        <f>+$B$2</f>
        <v>360</v>
      </c>
      <c r="E64" s="162">
        <f>+E61*$B$2</f>
        <v>4320000000</v>
      </c>
      <c r="F64" s="300"/>
      <c r="G64" s="285"/>
      <c r="H64" s="313" t="e">
        <f>+H61*$B$2</f>
        <v>#REF!</v>
      </c>
      <c r="I64" s="184"/>
      <c r="J64" s="147" t="e">
        <f>+J61*$B$2</f>
        <v>#REF!</v>
      </c>
      <c r="K64" s="194"/>
      <c r="L64" s="162" t="e">
        <f>+L61*$B$2</f>
        <v>#REF!</v>
      </c>
      <c r="M64" s="173"/>
      <c r="N64" s="131" t="e">
        <f>+N61*$B$2</f>
        <v>#REF!</v>
      </c>
      <c r="O64" s="226"/>
    </row>
    <row r="65" spans="1:15" ht="12.75">
      <c r="A65" s="270" t="s">
        <v>151</v>
      </c>
      <c r="B65" s="85" t="s">
        <v>140</v>
      </c>
      <c r="C65" s="85"/>
      <c r="D65" s="389"/>
      <c r="E65" s="163" t="s">
        <v>195</v>
      </c>
      <c r="F65" s="85" t="s">
        <v>140</v>
      </c>
      <c r="G65" s="290">
        <f>+E64/E66</f>
        <v>196.36363636363637</v>
      </c>
      <c r="H65" s="327" t="s">
        <v>195</v>
      </c>
      <c r="I65" s="188" t="e">
        <f>+H64/H66</f>
        <v>#REF!</v>
      </c>
      <c r="J65" s="148" t="s">
        <v>195</v>
      </c>
      <c r="K65" s="199" t="e">
        <f>+J64/J66</f>
        <v>#REF!</v>
      </c>
      <c r="L65" s="163" t="s">
        <v>195</v>
      </c>
      <c r="M65" s="178" t="e">
        <f>+L64/L66</f>
        <v>#REF!</v>
      </c>
      <c r="N65" s="132" t="s">
        <v>195</v>
      </c>
      <c r="O65" s="231" t="e">
        <f>+N64/N66</f>
        <v>#REF!</v>
      </c>
    </row>
    <row r="66" spans="1:15" ht="12.75">
      <c r="A66" s="270" t="s">
        <v>144</v>
      </c>
      <c r="B66" s="84"/>
      <c r="C66" s="85" t="s">
        <v>146</v>
      </c>
      <c r="D66" s="389"/>
      <c r="E66" s="162">
        <f>+E59</f>
        <v>22000000</v>
      </c>
      <c r="F66" s="300"/>
      <c r="G66" s="285"/>
      <c r="H66" s="313" t="e">
        <f>+H59</f>
        <v>#REF!</v>
      </c>
      <c r="I66" s="184"/>
      <c r="J66" s="147" t="e">
        <f>+J59</f>
        <v>#REF!</v>
      </c>
      <c r="K66" s="194"/>
      <c r="L66" s="162" t="e">
        <f>+L59</f>
        <v>#REF!</v>
      </c>
      <c r="M66" s="173"/>
      <c r="N66" s="131" t="e">
        <f>+N59</f>
        <v>#REF!</v>
      </c>
      <c r="O66" s="226"/>
    </row>
    <row r="67" spans="1:15" ht="12.75">
      <c r="A67" s="270"/>
      <c r="B67" s="84"/>
      <c r="C67" s="84"/>
      <c r="D67" s="389"/>
      <c r="E67" s="162"/>
      <c r="F67" s="300"/>
      <c r="G67" s="285"/>
      <c r="H67" s="313"/>
      <c r="I67" s="184"/>
      <c r="J67" s="147"/>
      <c r="K67" s="194"/>
      <c r="L67" s="162"/>
      <c r="M67" s="173"/>
      <c r="N67" s="131"/>
      <c r="O67" s="226"/>
    </row>
    <row r="68" spans="1:15" ht="12.75">
      <c r="A68" s="270"/>
      <c r="B68" s="84"/>
      <c r="C68" s="84"/>
      <c r="D68" s="389"/>
      <c r="E68" s="162"/>
      <c r="F68" s="300"/>
      <c r="G68" s="285"/>
      <c r="H68" s="313"/>
      <c r="I68" s="184"/>
      <c r="J68" s="147"/>
      <c r="K68" s="194"/>
      <c r="L68" s="162"/>
      <c r="M68" s="173"/>
      <c r="N68" s="131"/>
      <c r="O68" s="226"/>
    </row>
    <row r="69" spans="1:15" ht="12.75">
      <c r="A69" s="270"/>
      <c r="B69" s="84"/>
      <c r="C69" s="85" t="s">
        <v>152</v>
      </c>
      <c r="D69" s="389"/>
      <c r="E69" s="162">
        <f>+'Template - Using Single figures'!E10</f>
        <v>4000000</v>
      </c>
      <c r="F69" s="300"/>
      <c r="G69" s="285"/>
      <c r="H69" s="313" t="e">
        <f>+'Template - Using Single figures'!#REF!</f>
        <v>#REF!</v>
      </c>
      <c r="I69" s="184"/>
      <c r="J69" s="147" t="e">
        <f>+'Template - Using Single figures'!#REF!</f>
        <v>#REF!</v>
      </c>
      <c r="K69" s="194"/>
      <c r="L69" s="162" t="e">
        <f>+'Template - Using Single figures'!#REF!</f>
        <v>#REF!</v>
      </c>
      <c r="M69" s="173"/>
      <c r="N69" s="131" t="e">
        <f>+'Template - Using Single figures'!#REF!</f>
        <v>#REF!</v>
      </c>
      <c r="O69" s="226"/>
    </row>
    <row r="70" spans="1:15" ht="12.75">
      <c r="A70" s="270" t="s">
        <v>204</v>
      </c>
      <c r="B70" s="85" t="s">
        <v>140</v>
      </c>
      <c r="C70" s="85"/>
      <c r="D70" s="389"/>
      <c r="E70" s="163" t="s">
        <v>195</v>
      </c>
      <c r="F70" s="85" t="s">
        <v>140</v>
      </c>
      <c r="G70" s="289">
        <f>+E69/E71</f>
        <v>0.36363636363636365</v>
      </c>
      <c r="H70" s="327" t="s">
        <v>195</v>
      </c>
      <c r="I70" s="187" t="e">
        <f>+H69/H71</f>
        <v>#REF!</v>
      </c>
      <c r="J70" s="148" t="s">
        <v>195</v>
      </c>
      <c r="K70" s="198" t="e">
        <f>+J69/J71</f>
        <v>#REF!</v>
      </c>
      <c r="L70" s="163" t="s">
        <v>195</v>
      </c>
      <c r="M70" s="177" t="e">
        <f>+L69/L71</f>
        <v>#REF!</v>
      </c>
      <c r="N70" s="132" t="s">
        <v>195</v>
      </c>
      <c r="O70" s="230" t="e">
        <f>+N69/N71</f>
        <v>#REF!</v>
      </c>
    </row>
    <row r="71" spans="1:15" ht="12.75">
      <c r="A71" s="270"/>
      <c r="B71" s="85"/>
      <c r="C71" s="85" t="s">
        <v>208</v>
      </c>
      <c r="D71" s="389"/>
      <c r="E71" s="162">
        <f>+('Template - Using Single figures'!E5+'Template - Using Single figures'!E9)/2</f>
        <v>11000000</v>
      </c>
      <c r="F71" s="300"/>
      <c r="G71" s="285"/>
      <c r="H71" s="313" t="e">
        <f>+'Template - Using Single figures'!#REF!</f>
        <v>#REF!</v>
      </c>
      <c r="I71" s="184"/>
      <c r="J71" s="147" t="e">
        <f>+'Template - Using Single figures'!#REF!</f>
        <v>#REF!</v>
      </c>
      <c r="K71" s="194"/>
      <c r="L71" s="162" t="e">
        <f>+'Template - Using Single figures'!#REF!</f>
        <v>#REF!</v>
      </c>
      <c r="M71" s="173"/>
      <c r="N71" s="131" t="e">
        <f>+'Template - Using Single figures'!#REF!</f>
        <v>#REF!</v>
      </c>
      <c r="O71" s="226"/>
    </row>
    <row r="72" spans="1:15" ht="12.75">
      <c r="A72" s="270"/>
      <c r="B72" s="85"/>
      <c r="C72" s="85"/>
      <c r="D72" s="389"/>
      <c r="E72" s="162"/>
      <c r="F72" s="300"/>
      <c r="G72" s="285"/>
      <c r="H72" s="313"/>
      <c r="I72" s="184"/>
      <c r="J72" s="147"/>
      <c r="K72" s="194"/>
      <c r="L72" s="162"/>
      <c r="M72" s="173"/>
      <c r="N72" s="131"/>
      <c r="O72" s="226"/>
    </row>
    <row r="73" spans="1:15" ht="12.75">
      <c r="A73" s="270"/>
      <c r="B73" s="85"/>
      <c r="C73" s="85"/>
      <c r="D73" s="389"/>
      <c r="E73" s="162"/>
      <c r="F73" s="300"/>
      <c r="G73" s="285"/>
      <c r="H73" s="313"/>
      <c r="I73" s="184"/>
      <c r="J73" s="147"/>
      <c r="K73" s="194"/>
      <c r="L73" s="162"/>
      <c r="M73" s="173"/>
      <c r="N73" s="131"/>
      <c r="O73" s="226"/>
    </row>
    <row r="74" spans="1:15" ht="12.75">
      <c r="A74" s="270"/>
      <c r="B74" s="84"/>
      <c r="C74" s="85" t="s">
        <v>206</v>
      </c>
      <c r="D74" s="389">
        <f>+$B$2</f>
        <v>360</v>
      </c>
      <c r="E74" s="162">
        <f>+E71*$B$2</f>
        <v>3960000000</v>
      </c>
      <c r="F74" s="300"/>
      <c r="G74" s="285"/>
      <c r="H74" s="313" t="e">
        <f>+H71*$B$2</f>
        <v>#REF!</v>
      </c>
      <c r="I74" s="184"/>
      <c r="J74" s="147" t="e">
        <f>+J71*$B$2</f>
        <v>#REF!</v>
      </c>
      <c r="K74" s="194"/>
      <c r="L74" s="162" t="e">
        <f>+L71*$B$2</f>
        <v>#REF!</v>
      </c>
      <c r="M74" s="173"/>
      <c r="N74" s="131" t="e">
        <f>+N71*$B$2</f>
        <v>#REF!</v>
      </c>
      <c r="O74" s="226"/>
    </row>
    <row r="75" spans="1:15" ht="12.75">
      <c r="A75" s="270" t="s">
        <v>205</v>
      </c>
      <c r="B75" s="85" t="s">
        <v>140</v>
      </c>
      <c r="C75" s="85"/>
      <c r="D75" s="389"/>
      <c r="E75" s="163" t="s">
        <v>195</v>
      </c>
      <c r="F75" s="85" t="s">
        <v>140</v>
      </c>
      <c r="G75" s="285">
        <f>+E74/E76</f>
        <v>990</v>
      </c>
      <c r="H75" s="327" t="s">
        <v>195</v>
      </c>
      <c r="I75" s="184" t="e">
        <f>+H74/H76</f>
        <v>#REF!</v>
      </c>
      <c r="J75" s="148" t="s">
        <v>195</v>
      </c>
      <c r="K75" s="194" t="e">
        <f>+J74/J76</f>
        <v>#REF!</v>
      </c>
      <c r="L75" s="163" t="s">
        <v>195</v>
      </c>
      <c r="M75" s="173" t="e">
        <f>+L74/L76</f>
        <v>#REF!</v>
      </c>
      <c r="N75" s="132" t="s">
        <v>195</v>
      </c>
      <c r="O75" s="226" t="e">
        <f>+N74/N76</f>
        <v>#REF!</v>
      </c>
    </row>
    <row r="76" spans="1:15" ht="12.75">
      <c r="A76" s="270"/>
      <c r="B76" s="84"/>
      <c r="C76" s="85" t="s">
        <v>152</v>
      </c>
      <c r="D76" s="389"/>
      <c r="E76" s="162">
        <f>+E69</f>
        <v>4000000</v>
      </c>
      <c r="F76" s="300"/>
      <c r="G76" s="285"/>
      <c r="H76" s="313" t="e">
        <f>+H69</f>
        <v>#REF!</v>
      </c>
      <c r="I76" s="184"/>
      <c r="J76" s="147" t="e">
        <f>+J69</f>
        <v>#REF!</v>
      </c>
      <c r="K76" s="194"/>
      <c r="L76" s="162" t="e">
        <f>+L69</f>
        <v>#REF!</v>
      </c>
      <c r="M76" s="173"/>
      <c r="N76" s="131" t="e">
        <f>+N69</f>
        <v>#REF!</v>
      </c>
      <c r="O76" s="226"/>
    </row>
    <row r="77" spans="1:15" ht="12.75">
      <c r="A77" s="270"/>
      <c r="B77" s="84"/>
      <c r="C77" s="85"/>
      <c r="D77" s="389"/>
      <c r="E77" s="162"/>
      <c r="F77" s="300"/>
      <c r="G77" s="285"/>
      <c r="H77" s="313"/>
      <c r="I77" s="184"/>
      <c r="J77" s="147"/>
      <c r="K77" s="194"/>
      <c r="L77" s="162"/>
      <c r="M77" s="173"/>
      <c r="N77" s="131"/>
      <c r="O77" s="226"/>
    </row>
    <row r="78" spans="1:15" ht="12.75">
      <c r="A78" s="270"/>
      <c r="B78" s="84"/>
      <c r="C78" s="85"/>
      <c r="D78" s="389"/>
      <c r="E78" s="162"/>
      <c r="F78" s="300"/>
      <c r="G78" s="285"/>
      <c r="H78" s="313"/>
      <c r="I78" s="184"/>
      <c r="J78" s="147"/>
      <c r="K78" s="194"/>
      <c r="L78" s="162"/>
      <c r="M78" s="173"/>
      <c r="N78" s="131"/>
      <c r="O78" s="226"/>
    </row>
    <row r="79" spans="1:15" ht="12.75">
      <c r="A79" s="270"/>
      <c r="B79" s="84"/>
      <c r="C79" s="85" t="s">
        <v>0</v>
      </c>
      <c r="D79" s="389"/>
      <c r="E79" s="162">
        <f>+E11</f>
        <v>10000000</v>
      </c>
      <c r="F79" s="300"/>
      <c r="G79" s="285"/>
      <c r="H79" s="313" t="e">
        <f>+H11</f>
        <v>#REF!</v>
      </c>
      <c r="I79" s="184"/>
      <c r="J79" s="147" t="e">
        <f>+J11</f>
        <v>#REF!</v>
      </c>
      <c r="K79" s="194"/>
      <c r="L79" s="162" t="e">
        <f>+L11</f>
        <v>#REF!</v>
      </c>
      <c r="M79" s="173"/>
      <c r="N79" s="131" t="e">
        <f>+N11</f>
        <v>#REF!</v>
      </c>
      <c r="O79" s="226"/>
    </row>
    <row r="80" spans="1:15" ht="12.75">
      <c r="A80" s="270" t="s">
        <v>157</v>
      </c>
      <c r="B80" s="85" t="s">
        <v>140</v>
      </c>
      <c r="C80" s="85"/>
      <c r="D80" s="389"/>
      <c r="E80" s="163" t="s">
        <v>195</v>
      </c>
      <c r="F80" s="85" t="s">
        <v>140</v>
      </c>
      <c r="G80" s="289">
        <f>+E79/E81</f>
        <v>0.2</v>
      </c>
      <c r="H80" s="327" t="s">
        <v>195</v>
      </c>
      <c r="I80" s="187" t="e">
        <f>+H79/H81</f>
        <v>#REF!</v>
      </c>
      <c r="J80" s="148" t="s">
        <v>195</v>
      </c>
      <c r="K80" s="198" t="e">
        <f>+J79/J81</f>
        <v>#REF!</v>
      </c>
      <c r="L80" s="163" t="s">
        <v>195</v>
      </c>
      <c r="M80" s="177" t="e">
        <f>+L79/L81</f>
        <v>#REF!</v>
      </c>
      <c r="N80" s="132" t="s">
        <v>195</v>
      </c>
      <c r="O80" s="230" t="e">
        <f>+N79/N81</f>
        <v>#REF!</v>
      </c>
    </row>
    <row r="81" spans="1:15" ht="12.75">
      <c r="A81" s="270"/>
      <c r="B81" s="84"/>
      <c r="C81" s="85" t="s">
        <v>159</v>
      </c>
      <c r="D81" s="389"/>
      <c r="E81" s="162">
        <f>+E36</f>
        <v>50000000</v>
      </c>
      <c r="F81" s="300"/>
      <c r="G81" s="285"/>
      <c r="H81" s="313" t="e">
        <f>+H36</f>
        <v>#REF!</v>
      </c>
      <c r="I81" s="184"/>
      <c r="J81" s="314" t="e">
        <f>+J36</f>
        <v>#REF!</v>
      </c>
      <c r="K81" s="194"/>
      <c r="L81" s="300" t="e">
        <f>+L36</f>
        <v>#REF!</v>
      </c>
      <c r="M81" s="173"/>
      <c r="N81" s="315" t="e">
        <f>+N36</f>
        <v>#REF!</v>
      </c>
      <c r="O81" s="226"/>
    </row>
    <row r="82" spans="1:15" ht="12.75">
      <c r="A82" s="270"/>
      <c r="B82" s="84"/>
      <c r="C82" s="85"/>
      <c r="D82" s="389"/>
      <c r="E82" s="162"/>
      <c r="F82" s="300"/>
      <c r="G82" s="285"/>
      <c r="H82" s="313"/>
      <c r="I82" s="184"/>
      <c r="J82" s="147"/>
      <c r="K82" s="194"/>
      <c r="L82" s="162"/>
      <c r="M82" s="173"/>
      <c r="N82" s="131"/>
      <c r="O82" s="226"/>
    </row>
    <row r="83" spans="1:15" ht="13.5" thickBot="1">
      <c r="A83" s="270"/>
      <c r="B83" s="84"/>
      <c r="C83" s="85"/>
      <c r="D83" s="389"/>
      <c r="E83" s="162"/>
      <c r="F83" s="300"/>
      <c r="G83" s="285"/>
      <c r="H83" s="328"/>
      <c r="I83" s="186"/>
      <c r="J83" s="149"/>
      <c r="K83" s="197"/>
      <c r="L83" s="164"/>
      <c r="M83" s="176"/>
      <c r="N83" s="133"/>
      <c r="O83" s="229"/>
    </row>
    <row r="84" spans="1:15" ht="12.75">
      <c r="A84" s="365"/>
      <c r="B84" s="366"/>
      <c r="C84" s="367"/>
      <c r="D84" s="391"/>
      <c r="E84" s="368"/>
      <c r="F84" s="369"/>
      <c r="G84" s="370"/>
      <c r="H84" s="313"/>
      <c r="I84" s="184"/>
      <c r="J84" s="147"/>
      <c r="K84" s="194"/>
      <c r="L84" s="162"/>
      <c r="M84" s="173"/>
      <c r="N84" s="131"/>
      <c r="O84" s="226"/>
    </row>
    <row r="85" spans="1:15" ht="12.75">
      <c r="A85" s="270"/>
      <c r="B85" s="84"/>
      <c r="C85" s="84"/>
      <c r="D85" s="389"/>
      <c r="E85" s="162"/>
      <c r="F85" s="300"/>
      <c r="G85" s="285"/>
      <c r="H85" s="313"/>
      <c r="I85" s="106"/>
      <c r="J85" s="147"/>
      <c r="K85" s="196"/>
      <c r="L85" s="162"/>
      <c r="M85" s="175"/>
      <c r="N85" s="131"/>
      <c r="O85" s="228"/>
    </row>
    <row r="86" spans="1:15" ht="12.75">
      <c r="A86" s="270"/>
      <c r="B86" s="267" t="s">
        <v>155</v>
      </c>
      <c r="C86" s="84"/>
      <c r="D86" s="389"/>
      <c r="E86" s="162"/>
      <c r="F86" s="301"/>
      <c r="G86" s="287"/>
      <c r="H86" s="313"/>
      <c r="I86" s="189"/>
      <c r="J86" s="147"/>
      <c r="K86" s="200"/>
      <c r="L86" s="162"/>
      <c r="M86" s="179"/>
      <c r="N86" s="131"/>
      <c r="O86" s="232"/>
    </row>
    <row r="87" spans="1:15" ht="12.75">
      <c r="A87" s="275"/>
      <c r="B87" s="317" t="s">
        <v>156</v>
      </c>
      <c r="C87" s="80"/>
      <c r="D87" s="388"/>
      <c r="E87" s="160"/>
      <c r="F87" s="300"/>
      <c r="G87" s="285"/>
      <c r="H87" s="326"/>
      <c r="I87" s="184"/>
      <c r="J87" s="145"/>
      <c r="K87" s="194"/>
      <c r="L87" s="160"/>
      <c r="M87" s="173"/>
      <c r="N87" s="129"/>
      <c r="O87" s="226"/>
    </row>
    <row r="88" spans="1:15" ht="12.75">
      <c r="A88" s="274"/>
      <c r="B88" s="85"/>
      <c r="C88" s="85"/>
      <c r="D88" s="389"/>
      <c r="E88" s="162"/>
      <c r="F88" s="300"/>
      <c r="G88" s="285"/>
      <c r="H88" s="313"/>
      <c r="I88" s="184"/>
      <c r="J88" s="147"/>
      <c r="K88" s="194"/>
      <c r="L88" s="162"/>
      <c r="M88" s="173"/>
      <c r="N88" s="131"/>
      <c r="O88" s="226"/>
    </row>
    <row r="89" spans="1:15" ht="12.75">
      <c r="A89" s="270"/>
      <c r="B89" s="85"/>
      <c r="C89" s="85" t="s">
        <v>158</v>
      </c>
      <c r="D89" s="389"/>
      <c r="E89" s="167">
        <f>+'Template - Using Single figures'!E27/G3</f>
        <v>0.4</v>
      </c>
      <c r="F89" s="304"/>
      <c r="G89" s="285"/>
      <c r="H89" s="319" t="e">
        <f>+'Template - Using Single figures'!#REF!/I3</f>
        <v>#REF!</v>
      </c>
      <c r="I89" s="184"/>
      <c r="J89" s="152" t="e">
        <f>+'Template - Using Single figures'!#REF!/K3</f>
        <v>#REF!</v>
      </c>
      <c r="K89" s="194"/>
      <c r="L89" s="167" t="e">
        <f>+'Template - Using Single figures'!#REF!/M3</f>
        <v>#REF!</v>
      </c>
      <c r="M89" s="173"/>
      <c r="N89" s="136" t="e">
        <f>+'Template - Using Single figures'!#REF!/O3</f>
        <v>#REF!</v>
      </c>
      <c r="O89" s="226"/>
    </row>
    <row r="90" spans="1:15" ht="12.75">
      <c r="A90" s="270" t="s">
        <v>160</v>
      </c>
      <c r="B90" s="85" t="s">
        <v>140</v>
      </c>
      <c r="C90" s="85"/>
      <c r="D90" s="389"/>
      <c r="E90" s="163" t="s">
        <v>195</v>
      </c>
      <c r="F90" s="85" t="s">
        <v>140</v>
      </c>
      <c r="G90" s="286">
        <f>+E89/E91</f>
        <v>0.02</v>
      </c>
      <c r="H90" s="327" t="s">
        <v>195</v>
      </c>
      <c r="I90" s="185" t="e">
        <f>+H89/H91</f>
        <v>#REF!</v>
      </c>
      <c r="J90" s="148" t="s">
        <v>195</v>
      </c>
      <c r="K90" s="195" t="e">
        <f>+J89/J91</f>
        <v>#REF!</v>
      </c>
      <c r="L90" s="163" t="s">
        <v>195</v>
      </c>
      <c r="M90" s="174" t="e">
        <f>+L89/L91</f>
        <v>#REF!</v>
      </c>
      <c r="N90" s="132" t="s">
        <v>195</v>
      </c>
      <c r="O90" s="227" t="e">
        <f>+N89/N91</f>
        <v>#REF!</v>
      </c>
    </row>
    <row r="91" spans="1:15" ht="12.75">
      <c r="A91" s="270"/>
      <c r="B91" s="85"/>
      <c r="C91" s="85" t="s">
        <v>161</v>
      </c>
      <c r="D91" s="389"/>
      <c r="E91" s="168">
        <f>+G2</f>
        <v>20</v>
      </c>
      <c r="F91" s="305"/>
      <c r="G91" s="285"/>
      <c r="H91" s="331">
        <f>+I2</f>
        <v>20</v>
      </c>
      <c r="I91" s="184"/>
      <c r="J91" s="153">
        <f>+K2</f>
        <v>20</v>
      </c>
      <c r="K91" s="194"/>
      <c r="L91" s="168">
        <f>+M2</f>
        <v>20</v>
      </c>
      <c r="M91" s="173"/>
      <c r="N91" s="137">
        <f>+O2</f>
        <v>20</v>
      </c>
      <c r="O91" s="226"/>
    </row>
    <row r="92" spans="1:15" ht="12.75">
      <c r="A92" s="270"/>
      <c r="B92" s="85"/>
      <c r="C92" s="85"/>
      <c r="D92" s="389"/>
      <c r="E92" s="162"/>
      <c r="F92" s="300"/>
      <c r="G92" s="285"/>
      <c r="H92" s="313"/>
      <c r="I92" s="184"/>
      <c r="J92" s="147"/>
      <c r="K92" s="194"/>
      <c r="L92" s="162"/>
      <c r="M92" s="173"/>
      <c r="N92" s="131"/>
      <c r="O92" s="226"/>
    </row>
    <row r="93" spans="1:15" ht="12.75">
      <c r="A93" s="270"/>
      <c r="B93" s="85"/>
      <c r="C93" s="85"/>
      <c r="D93" s="389"/>
      <c r="E93" s="162"/>
      <c r="F93" s="300"/>
      <c r="G93" s="285"/>
      <c r="H93" s="313"/>
      <c r="I93" s="184"/>
      <c r="J93" s="147"/>
      <c r="K93" s="194"/>
      <c r="L93" s="162"/>
      <c r="M93" s="173"/>
      <c r="N93" s="131"/>
      <c r="O93" s="226"/>
    </row>
    <row r="94" spans="1:15" ht="12.75">
      <c r="A94" s="270"/>
      <c r="B94" s="85"/>
      <c r="C94" s="85" t="s">
        <v>226</v>
      </c>
      <c r="D94" s="389"/>
      <c r="E94" s="162">
        <f>+'Template - Using Single figures'!E26</f>
        <v>1000000</v>
      </c>
      <c r="F94" s="300"/>
      <c r="G94" s="285"/>
      <c r="H94" s="313" t="e">
        <f>+'Template - Using Single figures'!#REF!</f>
        <v>#REF!</v>
      </c>
      <c r="I94" s="184"/>
      <c r="J94" s="147" t="e">
        <f>+'Template - Using Single figures'!#REF!</f>
        <v>#REF!</v>
      </c>
      <c r="K94" s="194"/>
      <c r="L94" s="162" t="e">
        <f>+'Template - Using Single figures'!#REF!</f>
        <v>#REF!</v>
      </c>
      <c r="M94" s="173"/>
      <c r="N94" s="131" t="e">
        <f>+'Template - Using Single figures'!#REF!</f>
        <v>#REF!</v>
      </c>
      <c r="O94" s="226"/>
    </row>
    <row r="95" spans="1:15" ht="12.75">
      <c r="A95" s="270" t="s">
        <v>162</v>
      </c>
      <c r="B95" s="85" t="s">
        <v>140</v>
      </c>
      <c r="C95" s="85"/>
      <c r="D95" s="389"/>
      <c r="E95" s="162"/>
      <c r="F95" s="85" t="s">
        <v>140</v>
      </c>
      <c r="G95" s="291">
        <f>+E94/E96</f>
        <v>1</v>
      </c>
      <c r="H95" s="313"/>
      <c r="I95" s="190" t="e">
        <f>+H94/H96</f>
        <v>#REF!</v>
      </c>
      <c r="J95" s="147"/>
      <c r="K95" s="201" t="e">
        <f>+J94/J96</f>
        <v>#REF!</v>
      </c>
      <c r="L95" s="162"/>
      <c r="M95" s="180" t="e">
        <f>+L94/L96</f>
        <v>#REF!</v>
      </c>
      <c r="N95" s="131"/>
      <c r="O95" s="233" t="e">
        <f>+N94/N96</f>
        <v>#REF!</v>
      </c>
    </row>
    <row r="96" spans="1:15" ht="12.75">
      <c r="A96" s="270"/>
      <c r="B96" s="85"/>
      <c r="C96" s="85" t="s">
        <v>163</v>
      </c>
      <c r="D96" s="389"/>
      <c r="E96" s="162">
        <f>+G3</f>
        <v>1000000</v>
      </c>
      <c r="F96" s="300"/>
      <c r="G96" s="285"/>
      <c r="H96" s="313">
        <f>+I3</f>
        <v>1000000</v>
      </c>
      <c r="I96" s="184"/>
      <c r="J96" s="147">
        <f>+K3</f>
        <v>1000000</v>
      </c>
      <c r="K96" s="194"/>
      <c r="L96" s="162">
        <f>+M3</f>
        <v>1000000</v>
      </c>
      <c r="M96" s="173"/>
      <c r="N96" s="131">
        <f>+O3</f>
        <v>1000000</v>
      </c>
      <c r="O96" s="226"/>
    </row>
    <row r="97" spans="1:15" ht="12.75">
      <c r="A97" s="270"/>
      <c r="B97" s="85"/>
      <c r="C97" s="85"/>
      <c r="D97" s="389"/>
      <c r="E97" s="162"/>
      <c r="F97" s="300"/>
      <c r="G97" s="285"/>
      <c r="H97" s="313"/>
      <c r="I97" s="184"/>
      <c r="J97" s="147"/>
      <c r="K97" s="194"/>
      <c r="L97" s="162"/>
      <c r="M97" s="173"/>
      <c r="N97" s="131"/>
      <c r="O97" s="226"/>
    </row>
    <row r="98" spans="1:15" ht="12.75">
      <c r="A98" s="270"/>
      <c r="B98" s="85"/>
      <c r="C98" s="85"/>
      <c r="D98" s="389"/>
      <c r="E98" s="162"/>
      <c r="F98" s="300"/>
      <c r="G98" s="285"/>
      <c r="H98" s="313"/>
      <c r="I98" s="184"/>
      <c r="J98" s="147"/>
      <c r="K98" s="194"/>
      <c r="L98" s="162"/>
      <c r="M98" s="173"/>
      <c r="N98" s="131"/>
      <c r="O98" s="226"/>
    </row>
    <row r="99" spans="1:15" ht="12.75">
      <c r="A99" s="270"/>
      <c r="B99" s="85"/>
      <c r="C99" s="85" t="s">
        <v>226</v>
      </c>
      <c r="D99" s="389"/>
      <c r="E99" s="162">
        <f>+E94</f>
        <v>1000000</v>
      </c>
      <c r="F99" s="300"/>
      <c r="G99" s="285"/>
      <c r="H99" s="313" t="e">
        <f>+H94</f>
        <v>#REF!</v>
      </c>
      <c r="I99" s="184"/>
      <c r="J99" s="147" t="e">
        <f>+J94</f>
        <v>#REF!</v>
      </c>
      <c r="K99" s="194"/>
      <c r="L99" s="162" t="e">
        <f>+L94</f>
        <v>#REF!</v>
      </c>
      <c r="M99" s="173"/>
      <c r="N99" s="131" t="e">
        <f>+N94</f>
        <v>#REF!</v>
      </c>
      <c r="O99" s="226"/>
    </row>
    <row r="100" spans="1:15" ht="12.75">
      <c r="A100" s="270" t="s">
        <v>164</v>
      </c>
      <c r="B100" s="85" t="s">
        <v>140</v>
      </c>
      <c r="C100" s="85"/>
      <c r="D100" s="389"/>
      <c r="E100" s="163" t="s">
        <v>195</v>
      </c>
      <c r="F100" s="85" t="s">
        <v>140</v>
      </c>
      <c r="G100" s="292">
        <f>+E99/E101</f>
        <v>2.5</v>
      </c>
      <c r="H100" s="327" t="s">
        <v>195</v>
      </c>
      <c r="I100" s="190" t="e">
        <f>+H99/H101</f>
        <v>#REF!</v>
      </c>
      <c r="J100" s="148" t="s">
        <v>195</v>
      </c>
      <c r="K100" s="201" t="e">
        <f>+J99/J101</f>
        <v>#REF!</v>
      </c>
      <c r="L100" s="163" t="s">
        <v>195</v>
      </c>
      <c r="M100" s="180" t="e">
        <f>+L99/L101</f>
        <v>#REF!</v>
      </c>
      <c r="N100" s="132" t="s">
        <v>195</v>
      </c>
      <c r="O100" s="233" t="e">
        <f>+N99/N101</f>
        <v>#REF!</v>
      </c>
    </row>
    <row r="101" spans="1:15" ht="12.75">
      <c r="A101" s="270"/>
      <c r="B101" s="85"/>
      <c r="C101" s="85" t="s">
        <v>227</v>
      </c>
      <c r="D101" s="389"/>
      <c r="E101" s="162">
        <f>+'Template - Using Single figures'!E27</f>
        <v>400000</v>
      </c>
      <c r="F101" s="300"/>
      <c r="G101" s="285"/>
      <c r="H101" s="313" t="e">
        <f>+'Template - Using Single figures'!#REF!</f>
        <v>#REF!</v>
      </c>
      <c r="I101" s="184"/>
      <c r="J101" s="147" t="e">
        <f>+'Template - Using Single figures'!#REF!</f>
        <v>#REF!</v>
      </c>
      <c r="K101" s="194"/>
      <c r="L101" s="162" t="e">
        <f>+'Template - Using Single figures'!#REF!</f>
        <v>#REF!</v>
      </c>
      <c r="M101" s="173"/>
      <c r="N101" s="131" t="e">
        <f>+'Template - Using Single figures'!#REF!</f>
        <v>#REF!</v>
      </c>
      <c r="O101" s="226"/>
    </row>
    <row r="102" spans="1:15" ht="12.75">
      <c r="A102" s="270"/>
      <c r="B102" s="85"/>
      <c r="C102" s="85"/>
      <c r="D102" s="389"/>
      <c r="E102" s="162"/>
      <c r="F102" s="300"/>
      <c r="G102" s="285"/>
      <c r="H102" s="313"/>
      <c r="I102" s="184"/>
      <c r="J102" s="147"/>
      <c r="K102" s="194"/>
      <c r="L102" s="162"/>
      <c r="M102" s="173"/>
      <c r="N102" s="131"/>
      <c r="O102" s="226"/>
    </row>
    <row r="103" spans="1:15" ht="12.75">
      <c r="A103" s="270"/>
      <c r="B103" s="85"/>
      <c r="C103" s="85"/>
      <c r="D103" s="389"/>
      <c r="E103" s="162"/>
      <c r="F103" s="300"/>
      <c r="G103" s="285"/>
      <c r="H103" s="313"/>
      <c r="I103" s="184"/>
      <c r="J103" s="147"/>
      <c r="K103" s="194"/>
      <c r="L103" s="162"/>
      <c r="M103" s="173"/>
      <c r="N103" s="131"/>
      <c r="O103" s="226"/>
    </row>
    <row r="104" spans="1:15" ht="12.75">
      <c r="A104" s="270"/>
      <c r="B104" s="85"/>
      <c r="C104" s="85"/>
      <c r="D104" s="389"/>
      <c r="E104" s="162"/>
      <c r="F104" s="300"/>
      <c r="G104" s="285"/>
      <c r="H104" s="313"/>
      <c r="I104" s="184"/>
      <c r="J104" s="147"/>
      <c r="K104" s="194"/>
      <c r="L104" s="162"/>
      <c r="M104" s="173"/>
      <c r="N104" s="131"/>
      <c r="O104" s="226"/>
    </row>
    <row r="105" spans="1:15" ht="12.75">
      <c r="A105" s="270"/>
      <c r="B105" s="84"/>
      <c r="C105" s="85" t="s">
        <v>165</v>
      </c>
      <c r="D105" s="389"/>
      <c r="E105" s="167">
        <f>+E91</f>
        <v>20</v>
      </c>
      <c r="F105" s="304"/>
      <c r="G105" s="285"/>
      <c r="H105" s="319">
        <f>+H91</f>
        <v>20</v>
      </c>
      <c r="I105" s="184"/>
      <c r="J105" s="152">
        <f>+J91</f>
        <v>20</v>
      </c>
      <c r="K105" s="194"/>
      <c r="L105" s="167">
        <f>+L91</f>
        <v>20</v>
      </c>
      <c r="M105" s="173"/>
      <c r="N105" s="136">
        <f>+N91</f>
        <v>20</v>
      </c>
      <c r="O105" s="226"/>
    </row>
    <row r="106" spans="1:15" ht="12.75">
      <c r="A106" s="270" t="s">
        <v>166</v>
      </c>
      <c r="B106" s="85" t="s">
        <v>140</v>
      </c>
      <c r="C106" s="85"/>
      <c r="D106" s="389"/>
      <c r="E106" s="163" t="s">
        <v>195</v>
      </c>
      <c r="F106" s="85" t="s">
        <v>140</v>
      </c>
      <c r="G106" s="289">
        <f>+E105/E107</f>
        <v>20</v>
      </c>
      <c r="H106" s="327" t="s">
        <v>195</v>
      </c>
      <c r="I106" s="187" t="e">
        <f>+H105/H107</f>
        <v>#REF!</v>
      </c>
      <c r="J106" s="148" t="s">
        <v>195</v>
      </c>
      <c r="K106" s="198" t="e">
        <f>+J105/J107</f>
        <v>#REF!</v>
      </c>
      <c r="L106" s="163" t="s">
        <v>195</v>
      </c>
      <c r="M106" s="177" t="e">
        <f>+L105/L107</f>
        <v>#REF!</v>
      </c>
      <c r="N106" s="132" t="s">
        <v>195</v>
      </c>
      <c r="O106" s="230" t="e">
        <f>+N105/N107</f>
        <v>#REF!</v>
      </c>
    </row>
    <row r="107" spans="1:15" ht="12.75">
      <c r="A107" s="270"/>
      <c r="B107" s="85"/>
      <c r="C107" s="85" t="s">
        <v>167</v>
      </c>
      <c r="D107" s="389"/>
      <c r="E107" s="167">
        <f>+G95</f>
        <v>1</v>
      </c>
      <c r="F107" s="304"/>
      <c r="G107" s="285"/>
      <c r="H107" s="319" t="e">
        <f>+I95</f>
        <v>#REF!</v>
      </c>
      <c r="I107" s="184"/>
      <c r="J107" s="152" t="e">
        <f>+K95</f>
        <v>#REF!</v>
      </c>
      <c r="K107" s="194"/>
      <c r="L107" s="167" t="e">
        <f>+M95</f>
        <v>#REF!</v>
      </c>
      <c r="M107" s="173"/>
      <c r="N107" s="136" t="e">
        <f>+O95</f>
        <v>#REF!</v>
      </c>
      <c r="O107" s="226"/>
    </row>
    <row r="108" spans="1:15" ht="12.75">
      <c r="A108" s="270"/>
      <c r="B108" s="85"/>
      <c r="C108" s="85"/>
      <c r="D108" s="389"/>
      <c r="E108" s="162"/>
      <c r="F108" s="300"/>
      <c r="G108" s="285"/>
      <c r="H108" s="313"/>
      <c r="I108" s="184"/>
      <c r="J108" s="147"/>
      <c r="K108" s="194"/>
      <c r="L108" s="162"/>
      <c r="M108" s="173"/>
      <c r="N108" s="131"/>
      <c r="O108" s="226"/>
    </row>
    <row r="109" spans="1:15" ht="12.75">
      <c r="A109" s="270"/>
      <c r="B109" s="85"/>
      <c r="C109" s="85"/>
      <c r="D109" s="389"/>
      <c r="E109" s="162"/>
      <c r="F109" s="300"/>
      <c r="G109" s="285"/>
      <c r="H109" s="313"/>
      <c r="I109" s="184"/>
      <c r="J109" s="147"/>
      <c r="K109" s="194"/>
      <c r="L109" s="162"/>
      <c r="M109" s="173"/>
      <c r="N109" s="131"/>
      <c r="O109" s="226"/>
    </row>
    <row r="110" spans="1:15" ht="12.75">
      <c r="A110" s="270"/>
      <c r="B110" s="84"/>
      <c r="C110" s="85" t="s">
        <v>165</v>
      </c>
      <c r="D110" s="389"/>
      <c r="E110" s="167">
        <f>+E105</f>
        <v>20</v>
      </c>
      <c r="F110" s="304"/>
      <c r="G110" s="285"/>
      <c r="H110" s="319">
        <f>+H105</f>
        <v>20</v>
      </c>
      <c r="I110" s="184"/>
      <c r="J110" s="152">
        <f>+J105</f>
        <v>20</v>
      </c>
      <c r="K110" s="194"/>
      <c r="L110" s="167">
        <f>+L105</f>
        <v>20</v>
      </c>
      <c r="M110" s="173"/>
      <c r="N110" s="136">
        <f>+N105</f>
        <v>20</v>
      </c>
      <c r="O110" s="226"/>
    </row>
    <row r="111" spans="1:15" ht="12.75">
      <c r="A111" s="270" t="s">
        <v>168</v>
      </c>
      <c r="B111" s="85" t="s">
        <v>140</v>
      </c>
      <c r="C111" s="85"/>
      <c r="D111" s="389"/>
      <c r="E111" s="163" t="s">
        <v>195</v>
      </c>
      <c r="F111" s="85" t="s">
        <v>140</v>
      </c>
      <c r="G111" s="289">
        <f>+E110/E112</f>
        <v>2.2222222222222223</v>
      </c>
      <c r="H111" s="327" t="s">
        <v>195</v>
      </c>
      <c r="I111" s="187" t="e">
        <f>+H110/H112</f>
        <v>#REF!</v>
      </c>
      <c r="J111" s="148" t="s">
        <v>195</v>
      </c>
      <c r="K111" s="198" t="e">
        <f>+J110/J112</f>
        <v>#REF!</v>
      </c>
      <c r="L111" s="163" t="s">
        <v>195</v>
      </c>
      <c r="M111" s="177" t="e">
        <f>+L110/L112</f>
        <v>#REF!</v>
      </c>
      <c r="N111" s="132" t="s">
        <v>195</v>
      </c>
      <c r="O111" s="230" t="e">
        <f>+N110/N112</f>
        <v>#REF!</v>
      </c>
    </row>
    <row r="112" spans="1:35" ht="12.75">
      <c r="A112" s="270" t="s">
        <v>169</v>
      </c>
      <c r="B112" s="84"/>
      <c r="C112" s="85" t="s">
        <v>246</v>
      </c>
      <c r="D112" s="389"/>
      <c r="E112" s="167">
        <f>+(E26/E96)</f>
        <v>9</v>
      </c>
      <c r="F112" s="304"/>
      <c r="G112" s="285"/>
      <c r="H112" s="319" t="e">
        <f>+(H26/H96)</f>
        <v>#REF!</v>
      </c>
      <c r="I112" s="106"/>
      <c r="J112" s="320" t="e">
        <f>+(J26/J96)</f>
        <v>#REF!</v>
      </c>
      <c r="K112" s="196"/>
      <c r="L112" s="304" t="e">
        <f>+(L26/L96)</f>
        <v>#REF!</v>
      </c>
      <c r="M112" s="175"/>
      <c r="N112" s="321" t="e">
        <f>+(N26/N96)</f>
        <v>#REF!</v>
      </c>
      <c r="O112" s="228"/>
      <c r="P112" s="17"/>
      <c r="Q112" s="17"/>
      <c r="R112" s="17"/>
      <c r="S112" s="17"/>
      <c r="T112" s="17"/>
      <c r="U112" s="17"/>
      <c r="V112" s="17"/>
      <c r="W112" s="17"/>
      <c r="X112" s="17"/>
      <c r="Y112" s="17"/>
      <c r="Z112" s="17"/>
      <c r="AA112" s="17"/>
      <c r="AB112" s="17"/>
      <c r="AC112" s="17"/>
      <c r="AD112" s="17"/>
      <c r="AE112" s="17"/>
      <c r="AF112" s="17"/>
      <c r="AG112" s="17"/>
      <c r="AH112" s="17"/>
      <c r="AI112" s="17"/>
    </row>
    <row r="113" spans="1:15" ht="12.75">
      <c r="A113" s="276"/>
      <c r="B113" s="84"/>
      <c r="C113" s="84"/>
      <c r="D113" s="389"/>
      <c r="E113" s="162"/>
      <c r="F113" s="300"/>
      <c r="G113" s="285"/>
      <c r="H113" s="313"/>
      <c r="I113" s="106"/>
      <c r="J113" s="147"/>
      <c r="K113" s="196"/>
      <c r="L113" s="162"/>
      <c r="M113" s="175"/>
      <c r="N113" s="131"/>
      <c r="O113" s="228"/>
    </row>
    <row r="114" spans="1:15" ht="12.75">
      <c r="A114" s="322"/>
      <c r="B114" s="90"/>
      <c r="C114" s="90"/>
      <c r="D114" s="390"/>
      <c r="E114" s="164"/>
      <c r="F114" s="301"/>
      <c r="G114" s="287"/>
      <c r="H114" s="328"/>
      <c r="I114" s="189"/>
      <c r="J114" s="149"/>
      <c r="K114" s="200"/>
      <c r="L114" s="164"/>
      <c r="M114" s="179"/>
      <c r="N114" s="133"/>
      <c r="O114" s="232"/>
    </row>
    <row r="115" spans="1:15" ht="12.75">
      <c r="A115" s="121"/>
      <c r="B115" s="17"/>
      <c r="C115" s="17"/>
      <c r="D115" s="386"/>
      <c r="E115" s="165"/>
      <c r="F115" s="302"/>
      <c r="G115" s="293"/>
      <c r="H115" s="329"/>
      <c r="I115" s="183"/>
      <c r="J115" s="150"/>
      <c r="K115" s="193"/>
      <c r="L115" s="165"/>
      <c r="M115" s="172"/>
      <c r="N115" s="134"/>
      <c r="O115" s="225"/>
    </row>
    <row r="116" spans="1:15" ht="12.75">
      <c r="A116" s="121"/>
      <c r="B116" s="17"/>
      <c r="C116" s="17"/>
      <c r="D116" s="386"/>
      <c r="E116" s="165"/>
      <c r="F116" s="302"/>
      <c r="G116" s="293"/>
      <c r="H116" s="329"/>
      <c r="I116" s="183"/>
      <c r="J116" s="150"/>
      <c r="K116" s="193"/>
      <c r="L116" s="165"/>
      <c r="M116" s="172"/>
      <c r="N116" s="134"/>
      <c r="O116" s="225"/>
    </row>
    <row r="117" spans="1:15" ht="12.75">
      <c r="A117" s="276"/>
      <c r="B117" s="267" t="s">
        <v>170</v>
      </c>
      <c r="C117" s="85"/>
      <c r="D117" s="389"/>
      <c r="E117" s="165"/>
      <c r="F117" s="302"/>
      <c r="G117" s="293"/>
      <c r="H117" s="329"/>
      <c r="I117" s="183"/>
      <c r="J117" s="150"/>
      <c r="K117" s="193"/>
      <c r="L117" s="165"/>
      <c r="M117" s="172"/>
      <c r="N117" s="134"/>
      <c r="O117" s="225"/>
    </row>
    <row r="118" spans="1:15" ht="12.75">
      <c r="A118" s="277"/>
      <c r="B118" s="316" t="s">
        <v>171</v>
      </c>
      <c r="C118" s="80"/>
      <c r="D118" s="388"/>
      <c r="E118" s="166"/>
      <c r="F118" s="303"/>
      <c r="G118" s="294"/>
      <c r="H118" s="330"/>
      <c r="I118" s="191"/>
      <c r="J118" s="151"/>
      <c r="K118" s="202"/>
      <c r="L118" s="166"/>
      <c r="M118" s="181"/>
      <c r="N118" s="135"/>
      <c r="O118" s="234"/>
    </row>
    <row r="119" spans="1:15" ht="12.75">
      <c r="A119" s="121"/>
      <c r="B119" s="17"/>
      <c r="C119" s="17"/>
      <c r="D119" s="386"/>
      <c r="E119" s="165"/>
      <c r="F119" s="302"/>
      <c r="G119" s="285"/>
      <c r="H119" s="329"/>
      <c r="I119" s="106"/>
      <c r="J119" s="150"/>
      <c r="K119" s="196"/>
      <c r="L119" s="165"/>
      <c r="M119" s="175"/>
      <c r="N119" s="134"/>
      <c r="O119" s="228"/>
    </row>
    <row r="120" spans="1:15" ht="12.75">
      <c r="A120" s="270" t="s">
        <v>230</v>
      </c>
      <c r="B120" s="85"/>
      <c r="C120" s="85" t="s">
        <v>242</v>
      </c>
      <c r="D120" s="389"/>
      <c r="E120" s="165">
        <f>+E29</f>
        <v>3200000</v>
      </c>
      <c r="F120" s="302"/>
      <c r="G120" s="285"/>
      <c r="H120" s="329" t="e">
        <f>+H29</f>
        <v>#REF!</v>
      </c>
      <c r="I120" s="106"/>
      <c r="J120" s="150" t="e">
        <f>+J29</f>
        <v>#REF!</v>
      </c>
      <c r="K120" s="196"/>
      <c r="L120" s="165" t="e">
        <f>+L29</f>
        <v>#REF!</v>
      </c>
      <c r="M120" s="175"/>
      <c r="N120" s="134" t="e">
        <f>+N29</f>
        <v>#REF!</v>
      </c>
      <c r="O120" s="228"/>
    </row>
    <row r="121" spans="1:15" ht="12.75">
      <c r="A121" s="270" t="s">
        <v>172</v>
      </c>
      <c r="B121" s="85" t="s">
        <v>140</v>
      </c>
      <c r="C121" s="85"/>
      <c r="D121" s="389"/>
      <c r="E121" s="163" t="s">
        <v>195</v>
      </c>
      <c r="F121" s="85" t="s">
        <v>140</v>
      </c>
      <c r="G121" s="289">
        <f>+E120/E122</f>
        <v>2.3703703703703702</v>
      </c>
      <c r="H121" s="327" t="s">
        <v>195</v>
      </c>
      <c r="I121" s="187" t="e">
        <f>+H120/H122</f>
        <v>#REF!</v>
      </c>
      <c r="J121" s="148" t="s">
        <v>195</v>
      </c>
      <c r="K121" s="198" t="e">
        <f>+J120/J122</f>
        <v>#REF!</v>
      </c>
      <c r="L121" s="163" t="s">
        <v>195</v>
      </c>
      <c r="M121" s="177" t="e">
        <f>+L120/L122</f>
        <v>#REF!</v>
      </c>
      <c r="N121" s="132" t="s">
        <v>195</v>
      </c>
      <c r="O121" s="230" t="e">
        <f>+N120/N122</f>
        <v>#REF!</v>
      </c>
    </row>
    <row r="122" spans="1:15" ht="12.75">
      <c r="A122" s="270"/>
      <c r="B122" s="85"/>
      <c r="C122" s="85" t="s">
        <v>173</v>
      </c>
      <c r="D122" s="389"/>
      <c r="E122" s="165">
        <f>+'Template - Using Single figures'!E21</f>
        <v>1350000</v>
      </c>
      <c r="F122" s="302"/>
      <c r="G122" s="285"/>
      <c r="H122" s="329" t="e">
        <f>+'Template - Using Single figures'!#REF!</f>
        <v>#REF!</v>
      </c>
      <c r="I122" s="106"/>
      <c r="J122" s="150" t="e">
        <f>+'Template - Using Single figures'!#REF!</f>
        <v>#REF!</v>
      </c>
      <c r="K122" s="196"/>
      <c r="L122" s="165" t="e">
        <f>+'Template - Using Single figures'!#REF!</f>
        <v>#REF!</v>
      </c>
      <c r="M122" s="175"/>
      <c r="N122" s="134" t="e">
        <f>+'Template - Using Single figures'!#REF!</f>
        <v>#REF!</v>
      </c>
      <c r="O122" s="228"/>
    </row>
    <row r="123" spans="1:15" ht="12.75">
      <c r="A123" s="270"/>
      <c r="B123" s="85"/>
      <c r="C123" s="85"/>
      <c r="D123" s="389"/>
      <c r="E123" s="165"/>
      <c r="F123" s="302"/>
      <c r="G123" s="285"/>
      <c r="H123" s="329"/>
      <c r="I123" s="106"/>
      <c r="J123" s="150"/>
      <c r="K123" s="196"/>
      <c r="L123" s="165"/>
      <c r="M123" s="175"/>
      <c r="N123" s="134"/>
      <c r="O123" s="228"/>
    </row>
    <row r="124" spans="1:15" ht="12.75">
      <c r="A124" s="270"/>
      <c r="B124" s="85"/>
      <c r="C124" s="85"/>
      <c r="D124" s="389"/>
      <c r="E124" s="165"/>
      <c r="F124" s="302"/>
      <c r="G124" s="285"/>
      <c r="H124" s="329"/>
      <c r="I124" s="106"/>
      <c r="J124" s="150"/>
      <c r="K124" s="196"/>
      <c r="L124" s="165"/>
      <c r="M124" s="175"/>
      <c r="N124" s="134"/>
      <c r="O124" s="228"/>
    </row>
    <row r="125" spans="1:15" ht="12.75">
      <c r="A125" s="121"/>
      <c r="B125" s="17"/>
      <c r="C125" s="85" t="s">
        <v>278</v>
      </c>
      <c r="D125" s="389"/>
      <c r="E125" s="165"/>
      <c r="F125" s="302"/>
      <c r="G125" s="285"/>
      <c r="H125" s="329"/>
      <c r="I125" s="106"/>
      <c r="J125" s="150"/>
      <c r="K125" s="196"/>
      <c r="L125" s="165"/>
      <c r="M125" s="175"/>
      <c r="N125" s="134"/>
      <c r="O125" s="228"/>
    </row>
    <row r="126" spans="1:15" ht="12.75">
      <c r="A126" s="270"/>
      <c r="B126" s="84"/>
      <c r="C126" s="98" t="s">
        <v>279</v>
      </c>
      <c r="D126" s="386"/>
      <c r="E126" s="165"/>
      <c r="F126" s="302"/>
      <c r="G126" s="285"/>
      <c r="H126" s="329"/>
      <c r="I126" s="106"/>
      <c r="J126" s="150"/>
      <c r="K126" s="196"/>
      <c r="L126" s="165"/>
      <c r="M126" s="175"/>
      <c r="N126" s="134"/>
      <c r="O126" s="228"/>
    </row>
    <row r="127" spans="1:15" ht="12.75">
      <c r="A127" s="270" t="s">
        <v>280</v>
      </c>
      <c r="B127" s="17"/>
      <c r="C127" s="98" t="s">
        <v>281</v>
      </c>
      <c r="D127" s="386"/>
      <c r="E127" s="165">
        <f>+E120+'Template - Using Single figures'!E18</f>
        <v>5200000</v>
      </c>
      <c r="F127" s="302"/>
      <c r="G127" s="285"/>
      <c r="H127" s="329"/>
      <c r="I127" s="106"/>
      <c r="J127" s="150"/>
      <c r="K127" s="196"/>
      <c r="L127" s="165"/>
      <c r="M127" s="175"/>
      <c r="N127" s="134"/>
      <c r="O127" s="228"/>
    </row>
    <row r="128" spans="1:15" ht="12.75">
      <c r="A128" s="270" t="s">
        <v>282</v>
      </c>
      <c r="B128" s="85" t="s">
        <v>140</v>
      </c>
      <c r="C128" s="17"/>
      <c r="D128" s="386"/>
      <c r="E128" s="163" t="s">
        <v>195</v>
      </c>
      <c r="F128" s="85" t="s">
        <v>140</v>
      </c>
      <c r="G128" s="289">
        <f>+E127/E129</f>
        <v>3.8518518518518516</v>
      </c>
      <c r="H128" s="329"/>
      <c r="I128" s="106"/>
      <c r="J128" s="150"/>
      <c r="K128" s="196"/>
      <c r="L128" s="165"/>
      <c r="M128" s="175"/>
      <c r="N128" s="134"/>
      <c r="O128" s="228"/>
    </row>
    <row r="129" spans="1:15" ht="12.75">
      <c r="A129" s="121"/>
      <c r="B129" s="17"/>
      <c r="C129" s="98" t="s">
        <v>283</v>
      </c>
      <c r="D129" s="386"/>
      <c r="E129" s="165">
        <f>+E122</f>
        <v>1350000</v>
      </c>
      <c r="F129" s="302"/>
      <c r="G129" s="285"/>
      <c r="H129" s="329"/>
      <c r="I129" s="106"/>
      <c r="J129" s="150"/>
      <c r="K129" s="196"/>
      <c r="L129" s="165"/>
      <c r="M129" s="175"/>
      <c r="N129" s="134"/>
      <c r="O129" s="228"/>
    </row>
    <row r="130" spans="1:15" ht="12.75">
      <c r="A130" s="121"/>
      <c r="B130" s="17"/>
      <c r="C130" s="98" t="s">
        <v>284</v>
      </c>
      <c r="D130" s="386"/>
      <c r="E130" s="165"/>
      <c r="F130" s="302"/>
      <c r="G130" s="285"/>
      <c r="H130" s="329"/>
      <c r="I130" s="106"/>
      <c r="J130" s="150"/>
      <c r="K130" s="196"/>
      <c r="L130" s="165"/>
      <c r="M130" s="175"/>
      <c r="N130" s="134"/>
      <c r="O130" s="228"/>
    </row>
    <row r="131" spans="1:15" ht="12.75">
      <c r="A131" s="121"/>
      <c r="B131" s="17"/>
      <c r="C131" s="98"/>
      <c r="D131" s="386"/>
      <c r="E131" s="165"/>
      <c r="F131" s="302"/>
      <c r="G131" s="285"/>
      <c r="H131" s="329"/>
      <c r="I131" s="106"/>
      <c r="J131" s="150"/>
      <c r="K131" s="196"/>
      <c r="L131" s="165"/>
      <c r="M131" s="175"/>
      <c r="N131" s="134"/>
      <c r="O131" s="228"/>
    </row>
    <row r="132" spans="1:15" ht="12.75">
      <c r="A132" s="121"/>
      <c r="B132" s="17"/>
      <c r="C132" s="17"/>
      <c r="D132" s="386"/>
      <c r="E132" s="165"/>
      <c r="F132" s="302"/>
      <c r="G132" s="285"/>
      <c r="H132" s="329"/>
      <c r="I132" s="106"/>
      <c r="J132" s="150"/>
      <c r="K132" s="196"/>
      <c r="L132" s="165"/>
      <c r="M132" s="175"/>
      <c r="N132" s="134"/>
      <c r="O132" s="228"/>
    </row>
    <row r="133" spans="1:15" ht="12.75">
      <c r="A133" s="121"/>
      <c r="B133" s="17"/>
      <c r="C133" s="85" t="s">
        <v>174</v>
      </c>
      <c r="D133" s="389"/>
      <c r="E133" s="165"/>
      <c r="F133" s="302"/>
      <c r="G133" s="285"/>
      <c r="H133" s="329"/>
      <c r="I133" s="106"/>
      <c r="J133" s="150"/>
      <c r="K133" s="196"/>
      <c r="L133" s="165"/>
      <c r="M133" s="175"/>
      <c r="N133" s="134"/>
      <c r="O133" s="228"/>
    </row>
    <row r="134" spans="1:15" ht="12.75">
      <c r="A134" s="270"/>
      <c r="B134" s="84"/>
      <c r="C134" s="98" t="s">
        <v>175</v>
      </c>
      <c r="D134" s="386"/>
      <c r="E134" s="165"/>
      <c r="F134" s="302"/>
      <c r="G134" s="285"/>
      <c r="H134" s="329"/>
      <c r="I134" s="106"/>
      <c r="J134" s="150"/>
      <c r="K134" s="196"/>
      <c r="L134" s="165"/>
      <c r="M134" s="175"/>
      <c r="N134" s="134"/>
      <c r="O134" s="228"/>
    </row>
    <row r="135" spans="1:15" ht="12.75">
      <c r="A135" s="270" t="s">
        <v>176</v>
      </c>
      <c r="B135" s="85" t="s">
        <v>140</v>
      </c>
      <c r="C135" s="98" t="s">
        <v>177</v>
      </c>
      <c r="D135" s="386"/>
      <c r="E135" s="165">
        <f>+E141+E137+-'Template - Using Single figures'!E122</f>
        <v>10180000</v>
      </c>
      <c r="F135" s="302"/>
      <c r="G135" s="285"/>
      <c r="H135" s="329" t="e">
        <f>+H141+H137+-'Template - Using Single figures'!#REF!</f>
        <v>#REF!</v>
      </c>
      <c r="I135" s="106"/>
      <c r="J135" s="150" t="e">
        <f>+J141+J137+-'Template - Using Single figures'!#REF!</f>
        <v>#REF!</v>
      </c>
      <c r="K135" s="196"/>
      <c r="L135" s="165" t="e">
        <f>+L141+L137+-'Template - Using Single figures'!#REF!</f>
        <v>#REF!</v>
      </c>
      <c r="M135" s="175"/>
      <c r="N135" s="134" t="e">
        <f>+N141+N137+-'Template - Using Single figures'!#REF!</f>
        <v>#REF!</v>
      </c>
      <c r="O135" s="228"/>
    </row>
    <row r="136" spans="1:15" ht="12.75">
      <c r="A136" s="270" t="s">
        <v>178</v>
      </c>
      <c r="B136" s="17"/>
      <c r="C136" s="17"/>
      <c r="D136" s="386"/>
      <c r="E136" s="163" t="s">
        <v>195</v>
      </c>
      <c r="F136" s="85" t="s">
        <v>140</v>
      </c>
      <c r="G136" s="289">
        <f>+E135/E137</f>
        <v>7.54074074074074</v>
      </c>
      <c r="H136" s="327" t="s">
        <v>195</v>
      </c>
      <c r="I136" s="187" t="e">
        <f>+H135/H137</f>
        <v>#REF!</v>
      </c>
      <c r="J136" s="148" t="s">
        <v>195</v>
      </c>
      <c r="K136" s="198" t="e">
        <f>+J135/J137</f>
        <v>#REF!</v>
      </c>
      <c r="L136" s="163" t="s">
        <v>195</v>
      </c>
      <c r="M136" s="177" t="e">
        <f>+L135/L137</f>
        <v>#REF!</v>
      </c>
      <c r="N136" s="132" t="s">
        <v>195</v>
      </c>
      <c r="O136" s="230" t="e">
        <f>+N135/N137</f>
        <v>#REF!</v>
      </c>
    </row>
    <row r="137" spans="1:15" ht="12.75">
      <c r="A137" s="121"/>
      <c r="B137" s="17"/>
      <c r="C137" s="98" t="s">
        <v>179</v>
      </c>
      <c r="D137" s="386"/>
      <c r="E137" s="165">
        <f>+-'Template - Using Single figures'!E121</f>
        <v>1350000</v>
      </c>
      <c r="F137" s="302"/>
      <c r="G137" s="285"/>
      <c r="H137" s="329" t="e">
        <f>+-'Template - Using Single figures'!#REF!</f>
        <v>#REF!</v>
      </c>
      <c r="I137" s="106"/>
      <c r="J137" s="150" t="e">
        <f>+-'Template - Using Single figures'!#REF!</f>
        <v>#REF!</v>
      </c>
      <c r="K137" s="196"/>
      <c r="L137" s="165" t="e">
        <f>+-'Template - Using Single figures'!#REF!</f>
        <v>#REF!</v>
      </c>
      <c r="M137" s="175"/>
      <c r="N137" s="134" t="e">
        <f>+-'Template - Using Single figures'!#REF!</f>
        <v>#REF!</v>
      </c>
      <c r="O137" s="228"/>
    </row>
    <row r="138" spans="1:15" ht="12.75">
      <c r="A138" s="121"/>
      <c r="B138" s="17"/>
      <c r="C138" s="17"/>
      <c r="D138" s="386"/>
      <c r="E138" s="165"/>
      <c r="F138" s="302"/>
      <c r="G138" s="285"/>
      <c r="H138" s="329"/>
      <c r="I138" s="106"/>
      <c r="J138" s="150"/>
      <c r="K138" s="196"/>
      <c r="L138" s="165"/>
      <c r="M138" s="175"/>
      <c r="N138" s="134"/>
      <c r="O138" s="228"/>
    </row>
    <row r="139" spans="1:15" ht="12.75">
      <c r="A139" s="121"/>
      <c r="B139" s="17"/>
      <c r="C139" s="17"/>
      <c r="D139" s="386"/>
      <c r="E139" s="165"/>
      <c r="F139" s="302"/>
      <c r="G139" s="285"/>
      <c r="H139" s="329"/>
      <c r="I139" s="106"/>
      <c r="J139" s="150"/>
      <c r="K139" s="196"/>
      <c r="L139" s="165"/>
      <c r="M139" s="175"/>
      <c r="N139" s="134"/>
      <c r="O139" s="228"/>
    </row>
    <row r="140" spans="1:15" ht="12.75">
      <c r="A140" s="121"/>
      <c r="B140" s="17"/>
      <c r="C140" s="85" t="s">
        <v>180</v>
      </c>
      <c r="D140" s="389"/>
      <c r="E140" s="165"/>
      <c r="F140" s="302"/>
      <c r="G140" s="285"/>
      <c r="H140" s="329"/>
      <c r="I140" s="106"/>
      <c r="J140" s="150"/>
      <c r="K140" s="196"/>
      <c r="L140" s="165"/>
      <c r="M140" s="175"/>
      <c r="N140" s="134"/>
      <c r="O140" s="228"/>
    </row>
    <row r="141" spans="1:15" ht="12.75">
      <c r="A141" s="270" t="s">
        <v>181</v>
      </c>
      <c r="B141" s="17"/>
      <c r="C141" s="98" t="s">
        <v>182</v>
      </c>
      <c r="D141" s="386"/>
      <c r="E141" s="165">
        <f>+'Template - Using Single figures'!E123</f>
        <v>8090000</v>
      </c>
      <c r="F141" s="302"/>
      <c r="G141" s="285"/>
      <c r="H141" s="329" t="e">
        <f>+'Template - Using Single figures'!#REF!</f>
        <v>#REF!</v>
      </c>
      <c r="I141" s="106"/>
      <c r="J141" s="150" t="e">
        <f>+'Template - Using Single figures'!#REF!</f>
        <v>#REF!</v>
      </c>
      <c r="K141" s="196"/>
      <c r="L141" s="165" t="e">
        <f>+'Template - Using Single figures'!#REF!</f>
        <v>#REF!</v>
      </c>
      <c r="M141" s="175"/>
      <c r="N141" s="134" t="e">
        <f>+'Template - Using Single figures'!#REF!</f>
        <v>#REF!</v>
      </c>
      <c r="O141" s="228"/>
    </row>
    <row r="142" spans="1:15" ht="12.75">
      <c r="A142" s="270" t="s">
        <v>183</v>
      </c>
      <c r="B142" s="17"/>
      <c r="C142" s="17"/>
      <c r="D142" s="386"/>
      <c r="E142" s="163" t="s">
        <v>195</v>
      </c>
      <c r="F142" s="85" t="s">
        <v>140</v>
      </c>
      <c r="G142" s="295">
        <f>+E141/E143</f>
        <v>0.809</v>
      </c>
      <c r="H142" s="327" t="s">
        <v>195</v>
      </c>
      <c r="I142" s="187" t="e">
        <f>+H141/H143</f>
        <v>#REF!</v>
      </c>
      <c r="J142" s="148" t="s">
        <v>195</v>
      </c>
      <c r="K142" s="198" t="e">
        <f>+J141/J143</f>
        <v>#REF!</v>
      </c>
      <c r="L142" s="163" t="s">
        <v>195</v>
      </c>
      <c r="M142" s="177" t="e">
        <f>+L141/L143</f>
        <v>#REF!</v>
      </c>
      <c r="N142" s="132" t="s">
        <v>195</v>
      </c>
      <c r="O142" s="230" t="e">
        <f>+N141/N143</f>
        <v>#REF!</v>
      </c>
    </row>
    <row r="143" spans="1:15" ht="12.75">
      <c r="A143" s="121"/>
      <c r="B143" s="17"/>
      <c r="C143" s="98" t="s">
        <v>0</v>
      </c>
      <c r="D143" s="386"/>
      <c r="E143" s="165">
        <f>+E11</f>
        <v>10000000</v>
      </c>
      <c r="F143" s="302"/>
      <c r="G143" s="285"/>
      <c r="H143" s="329" t="e">
        <f>+H11</f>
        <v>#REF!</v>
      </c>
      <c r="I143" s="106"/>
      <c r="J143" s="150" t="e">
        <f>+J11</f>
        <v>#REF!</v>
      </c>
      <c r="K143" s="196"/>
      <c r="L143" s="165" t="e">
        <f>+L11</f>
        <v>#REF!</v>
      </c>
      <c r="M143" s="175"/>
      <c r="N143" s="134" t="e">
        <f>+N11</f>
        <v>#REF!</v>
      </c>
      <c r="O143" s="228"/>
    </row>
    <row r="144" spans="1:15" ht="12.75">
      <c r="A144" s="121"/>
      <c r="B144" s="17"/>
      <c r="C144" s="17"/>
      <c r="D144" s="386"/>
      <c r="E144" s="165"/>
      <c r="F144" s="302"/>
      <c r="G144" s="293"/>
      <c r="H144" s="329"/>
      <c r="I144" s="183"/>
      <c r="J144" s="150"/>
      <c r="K144" s="193"/>
      <c r="L144" s="165"/>
      <c r="M144" s="172"/>
      <c r="N144" s="134"/>
      <c r="O144" s="225"/>
    </row>
    <row r="145" spans="1:15" ht="12.75">
      <c r="A145" s="121"/>
      <c r="B145" s="17"/>
      <c r="C145" s="85" t="s">
        <v>180</v>
      </c>
      <c r="D145" s="389"/>
      <c r="E145" s="165"/>
      <c r="F145" s="302"/>
      <c r="G145" s="293"/>
      <c r="H145" s="329"/>
      <c r="I145" s="183"/>
      <c r="J145" s="150"/>
      <c r="K145" s="193"/>
      <c r="L145" s="165"/>
      <c r="M145" s="172"/>
      <c r="N145" s="134"/>
      <c r="O145" s="225"/>
    </row>
    <row r="146" spans="1:15" ht="12.75">
      <c r="A146" s="270" t="s">
        <v>181</v>
      </c>
      <c r="B146" s="17"/>
      <c r="C146" s="98" t="s">
        <v>182</v>
      </c>
      <c r="D146" s="386"/>
      <c r="E146" s="165">
        <f>+E141</f>
        <v>8090000</v>
      </c>
      <c r="F146" s="302"/>
      <c r="G146" s="293"/>
      <c r="H146" s="329" t="e">
        <f>+H141</f>
        <v>#REF!</v>
      </c>
      <c r="I146" s="183"/>
      <c r="J146" s="150" t="e">
        <f>+J141</f>
        <v>#REF!</v>
      </c>
      <c r="K146" s="193"/>
      <c r="L146" s="165" t="e">
        <f>+L141</f>
        <v>#REF!</v>
      </c>
      <c r="M146" s="172"/>
      <c r="N146" s="134" t="e">
        <f>+N141</f>
        <v>#REF!</v>
      </c>
      <c r="O146" s="225"/>
    </row>
    <row r="147" spans="1:15" ht="12.75">
      <c r="A147" s="270" t="s">
        <v>184</v>
      </c>
      <c r="B147" s="17"/>
      <c r="C147" s="17"/>
      <c r="D147" s="386"/>
      <c r="E147" s="163" t="s">
        <v>195</v>
      </c>
      <c r="F147" s="85" t="s">
        <v>140</v>
      </c>
      <c r="G147" s="295">
        <f>+E146/E148</f>
        <v>7.288288288288288</v>
      </c>
      <c r="H147" s="327" t="s">
        <v>195</v>
      </c>
      <c r="I147" s="187" t="e">
        <f>+H146/H148</f>
        <v>#REF!</v>
      </c>
      <c r="J147" s="148" t="s">
        <v>195</v>
      </c>
      <c r="K147" s="198" t="e">
        <f>+J146/J148</f>
        <v>#REF!</v>
      </c>
      <c r="L147" s="163" t="s">
        <v>195</v>
      </c>
      <c r="M147" s="177" t="e">
        <f>+L146/L148</f>
        <v>#REF!</v>
      </c>
      <c r="N147" s="132" t="s">
        <v>195</v>
      </c>
      <c r="O147" s="230" t="e">
        <f>+N146/N148</f>
        <v>#REF!</v>
      </c>
    </row>
    <row r="148" spans="1:15" ht="12.75">
      <c r="A148" s="270"/>
      <c r="B148" s="17"/>
      <c r="C148" s="85" t="s">
        <v>139</v>
      </c>
      <c r="D148" s="389"/>
      <c r="E148" s="165">
        <f>+E9</f>
        <v>1110000</v>
      </c>
      <c r="F148" s="302"/>
      <c r="G148" s="293"/>
      <c r="H148" s="329" t="e">
        <f>+H9</f>
        <v>#REF!</v>
      </c>
      <c r="I148" s="183"/>
      <c r="J148" s="150" t="e">
        <f>+J9</f>
        <v>#REF!</v>
      </c>
      <c r="K148" s="193"/>
      <c r="L148" s="165" t="e">
        <f>+L9</f>
        <v>#REF!</v>
      </c>
      <c r="M148" s="172"/>
      <c r="N148" s="134" t="e">
        <f>+N9</f>
        <v>#REF!</v>
      </c>
      <c r="O148" s="225"/>
    </row>
    <row r="149" spans="1:15" ht="12.75">
      <c r="A149" s="270"/>
      <c r="B149" s="17"/>
      <c r="C149" s="17"/>
      <c r="D149" s="386"/>
      <c r="E149" s="165"/>
      <c r="F149" s="302"/>
      <c r="G149" s="293"/>
      <c r="H149" s="329"/>
      <c r="I149" s="183"/>
      <c r="J149" s="150"/>
      <c r="K149" s="193"/>
      <c r="L149" s="165"/>
      <c r="M149" s="172"/>
      <c r="N149" s="134"/>
      <c r="O149" s="225"/>
    </row>
    <row r="150" spans="1:15" ht="12.75">
      <c r="A150" s="270"/>
      <c r="B150" s="84"/>
      <c r="C150" s="84"/>
      <c r="D150" s="389"/>
      <c r="E150" s="165"/>
      <c r="F150" s="302"/>
      <c r="G150" s="293"/>
      <c r="H150" s="329"/>
      <c r="I150" s="183"/>
      <c r="J150" s="150"/>
      <c r="K150" s="193"/>
      <c r="L150" s="165"/>
      <c r="M150" s="172"/>
      <c r="N150" s="134"/>
      <c r="O150" s="225"/>
    </row>
    <row r="151" spans="1:15" ht="12.75">
      <c r="A151" s="270"/>
      <c r="B151" s="85"/>
      <c r="C151" s="85" t="s">
        <v>185</v>
      </c>
      <c r="D151" s="389"/>
      <c r="E151" s="165">
        <f>+'Template - Using Single figures'!E108</f>
        <v>21000000</v>
      </c>
      <c r="F151" s="302"/>
      <c r="G151" s="293"/>
      <c r="H151" s="329" t="e">
        <f>+'Template - Using Single figures'!#REF!</f>
        <v>#REF!</v>
      </c>
      <c r="I151" s="183"/>
      <c r="J151" s="150" t="e">
        <f>+'Template - Using Single figures'!#REF!</f>
        <v>#REF!</v>
      </c>
      <c r="K151" s="193"/>
      <c r="L151" s="165" t="e">
        <f>+'Template - Using Single figures'!#REF!</f>
        <v>#REF!</v>
      </c>
      <c r="M151" s="172"/>
      <c r="N151" s="134" t="e">
        <f>+'Template - Using Single figures'!#REF!</f>
        <v>#REF!</v>
      </c>
      <c r="O151" s="225"/>
    </row>
    <row r="152" spans="1:15" ht="12.75">
      <c r="A152" s="270" t="s">
        <v>186</v>
      </c>
      <c r="B152" s="85" t="s">
        <v>140</v>
      </c>
      <c r="C152" s="85"/>
      <c r="D152" s="389"/>
      <c r="E152" s="163" t="s">
        <v>195</v>
      </c>
      <c r="F152" s="85" t="s">
        <v>140</v>
      </c>
      <c r="G152" s="286">
        <f>+E151/E153</f>
        <v>0.7</v>
      </c>
      <c r="H152" s="327" t="s">
        <v>195</v>
      </c>
      <c r="I152" s="185" t="e">
        <f>+H151/H153</f>
        <v>#REF!</v>
      </c>
      <c r="J152" s="148" t="s">
        <v>195</v>
      </c>
      <c r="K152" s="195" t="e">
        <f>+J151/J153</f>
        <v>#REF!</v>
      </c>
      <c r="L152" s="163" t="s">
        <v>195</v>
      </c>
      <c r="M152" s="174" t="e">
        <f>+L151/L153</f>
        <v>#REF!</v>
      </c>
      <c r="N152" s="132" t="s">
        <v>195</v>
      </c>
      <c r="O152" s="227" t="e">
        <f>+N151/N153</f>
        <v>#REF!</v>
      </c>
    </row>
    <row r="153" spans="1:15" ht="12.75">
      <c r="A153" s="270"/>
      <c r="B153" s="85"/>
      <c r="C153" s="85" t="s">
        <v>245</v>
      </c>
      <c r="D153" s="389"/>
      <c r="E153" s="165">
        <f>+E31</f>
        <v>30000000</v>
      </c>
      <c r="F153" s="302"/>
      <c r="G153" s="293"/>
      <c r="H153" s="329" t="e">
        <f>+H31</f>
        <v>#REF!</v>
      </c>
      <c r="I153" s="183"/>
      <c r="J153" s="150" t="e">
        <f>+J31</f>
        <v>#REF!</v>
      </c>
      <c r="K153" s="193"/>
      <c r="L153" s="165" t="e">
        <f>+L31</f>
        <v>#REF!</v>
      </c>
      <c r="M153" s="172"/>
      <c r="N153" s="134" t="e">
        <f>+N31</f>
        <v>#REF!</v>
      </c>
      <c r="O153" s="225"/>
    </row>
    <row r="154" spans="1:15" ht="12.75">
      <c r="A154" s="270"/>
      <c r="B154" s="84"/>
      <c r="C154" s="84"/>
      <c r="D154" s="389"/>
      <c r="E154" s="165"/>
      <c r="F154" s="302"/>
      <c r="G154" s="293"/>
      <c r="H154" s="329"/>
      <c r="I154" s="183"/>
      <c r="J154" s="150"/>
      <c r="K154" s="193"/>
      <c r="L154" s="165"/>
      <c r="M154" s="172"/>
      <c r="N154" s="134"/>
      <c r="O154" s="225"/>
    </row>
    <row r="155" spans="1:15" ht="12.75">
      <c r="A155" s="270"/>
      <c r="B155" s="84"/>
      <c r="C155" s="85"/>
      <c r="D155" s="389"/>
      <c r="E155" s="165"/>
      <c r="F155" s="302"/>
      <c r="G155" s="293"/>
      <c r="H155" s="329"/>
      <c r="I155" s="183"/>
      <c r="J155" s="150"/>
      <c r="K155" s="193"/>
      <c r="L155" s="165"/>
      <c r="M155" s="172"/>
      <c r="N155" s="134"/>
      <c r="O155" s="225"/>
    </row>
    <row r="156" spans="1:15" ht="12.75">
      <c r="A156" s="270"/>
      <c r="B156" s="85"/>
      <c r="C156" s="85" t="s">
        <v>187</v>
      </c>
      <c r="D156" s="389"/>
      <c r="E156" s="165">
        <f>+'Template - Using Single figures'!E75+'Template - Using Single figures'!E108</f>
        <v>41000000</v>
      </c>
      <c r="F156" s="302"/>
      <c r="G156" s="293"/>
      <c r="H156" s="329" t="e">
        <f>+'Template - Using Single figures'!#REF!+'Template - Using Single figures'!#REF!</f>
        <v>#REF!</v>
      </c>
      <c r="I156" s="183"/>
      <c r="J156" s="150" t="e">
        <f>+'Template - Using Single figures'!#REF!+'Template - Using Single figures'!#REF!</f>
        <v>#REF!</v>
      </c>
      <c r="K156" s="193"/>
      <c r="L156" s="165" t="e">
        <f>+'Template - Using Single figures'!#REF!+'Template - Using Single figures'!#REF!</f>
        <v>#REF!</v>
      </c>
      <c r="M156" s="172"/>
      <c r="N156" s="134" t="e">
        <f>+'Template - Using Single figures'!#REF!+'Template - Using Single figures'!#REF!</f>
        <v>#REF!</v>
      </c>
      <c r="O156" s="225"/>
    </row>
    <row r="157" spans="1:15" ht="12.75">
      <c r="A157" s="87" t="s">
        <v>260</v>
      </c>
      <c r="B157" s="85" t="s">
        <v>140</v>
      </c>
      <c r="C157" s="85"/>
      <c r="D157" s="389"/>
      <c r="E157" s="163" t="s">
        <v>195</v>
      </c>
      <c r="F157" s="85" t="s">
        <v>140</v>
      </c>
      <c r="G157" s="286">
        <f>+E156/E158</f>
        <v>0.82</v>
      </c>
      <c r="H157" s="327" t="s">
        <v>195</v>
      </c>
      <c r="I157" s="185" t="e">
        <f>+H156/H158</f>
        <v>#REF!</v>
      </c>
      <c r="J157" s="148" t="s">
        <v>195</v>
      </c>
      <c r="K157" s="195" t="e">
        <f>+J156/J158</f>
        <v>#REF!</v>
      </c>
      <c r="L157" s="163" t="s">
        <v>195</v>
      </c>
      <c r="M157" s="174" t="e">
        <f>+L156/L158</f>
        <v>#REF!</v>
      </c>
      <c r="N157" s="132" t="s">
        <v>195</v>
      </c>
      <c r="O157" s="227" t="e">
        <f>+N156/N158</f>
        <v>#REF!</v>
      </c>
    </row>
    <row r="158" spans="1:15" ht="12.75">
      <c r="A158" s="87" t="s">
        <v>261</v>
      </c>
      <c r="B158" s="85"/>
      <c r="C158" s="85" t="s">
        <v>40</v>
      </c>
      <c r="D158" s="389"/>
      <c r="E158" s="165">
        <f>+E81</f>
        <v>50000000</v>
      </c>
      <c r="F158" s="302"/>
      <c r="G158" s="293"/>
      <c r="H158" s="329" t="e">
        <f>+H81</f>
        <v>#REF!</v>
      </c>
      <c r="I158" s="183"/>
      <c r="J158" s="150" t="e">
        <f>+J81</f>
        <v>#REF!</v>
      </c>
      <c r="K158" s="193"/>
      <c r="L158" s="165" t="e">
        <f>+L81</f>
        <v>#REF!</v>
      </c>
      <c r="M158" s="172"/>
      <c r="N158" s="134" t="e">
        <f>+N81</f>
        <v>#REF!</v>
      </c>
      <c r="O158" s="225"/>
    </row>
    <row r="159" spans="1:15" ht="12.75">
      <c r="A159" s="270"/>
      <c r="B159" s="84"/>
      <c r="C159" s="84"/>
      <c r="D159" s="389"/>
      <c r="E159" s="165"/>
      <c r="F159" s="302"/>
      <c r="G159" s="293"/>
      <c r="H159" s="329"/>
      <c r="I159" s="183"/>
      <c r="J159" s="150"/>
      <c r="K159" s="193"/>
      <c r="L159" s="165"/>
      <c r="M159" s="172"/>
      <c r="N159" s="134"/>
      <c r="O159" s="225"/>
    </row>
    <row r="160" spans="1:15" ht="12.75">
      <c r="A160" s="270"/>
      <c r="B160" s="84"/>
      <c r="C160" s="84"/>
      <c r="D160" s="389"/>
      <c r="E160" s="165"/>
      <c r="F160" s="302"/>
      <c r="G160" s="293"/>
      <c r="H160" s="329"/>
      <c r="I160" s="183"/>
      <c r="J160" s="150"/>
      <c r="K160" s="193"/>
      <c r="L160" s="165"/>
      <c r="M160" s="172"/>
      <c r="N160" s="134"/>
      <c r="O160" s="225"/>
    </row>
    <row r="161" spans="1:15" ht="12.75">
      <c r="A161" s="270"/>
      <c r="B161" s="84"/>
      <c r="C161" s="85" t="s">
        <v>187</v>
      </c>
      <c r="D161" s="389"/>
      <c r="E161" s="165">
        <f>+E156</f>
        <v>41000000</v>
      </c>
      <c r="F161" s="302"/>
      <c r="G161" s="293"/>
      <c r="H161" s="329" t="e">
        <f>+H156</f>
        <v>#REF!</v>
      </c>
      <c r="I161" s="183"/>
      <c r="J161" s="150" t="e">
        <f>+J156</f>
        <v>#REF!</v>
      </c>
      <c r="K161" s="193"/>
      <c r="L161" s="165" t="e">
        <f>+L156</f>
        <v>#REF!</v>
      </c>
      <c r="M161" s="172"/>
      <c r="N161" s="134" t="e">
        <f>+N156</f>
        <v>#REF!</v>
      </c>
      <c r="O161" s="225"/>
    </row>
    <row r="162" spans="1:15" ht="12.75">
      <c r="A162" s="270" t="s">
        <v>188</v>
      </c>
      <c r="B162" s="84" t="s">
        <v>140</v>
      </c>
      <c r="C162" s="85"/>
      <c r="D162" s="389"/>
      <c r="E162" s="163" t="s">
        <v>195</v>
      </c>
      <c r="F162" s="85" t="s">
        <v>140</v>
      </c>
      <c r="G162" s="286">
        <f>+E161/E163</f>
        <v>4.555555555555555</v>
      </c>
      <c r="H162" s="327" t="s">
        <v>195</v>
      </c>
      <c r="I162" s="185" t="e">
        <f>+H161/H163</f>
        <v>#REF!</v>
      </c>
      <c r="J162" s="148" t="s">
        <v>195</v>
      </c>
      <c r="K162" s="195" t="e">
        <f>+J161/J163</f>
        <v>#REF!</v>
      </c>
      <c r="L162" s="163" t="s">
        <v>195</v>
      </c>
      <c r="M162" s="174" t="e">
        <f>+L161/L163</f>
        <v>#REF!</v>
      </c>
      <c r="N162" s="132" t="s">
        <v>195</v>
      </c>
      <c r="O162" s="227" t="e">
        <f>+N161/N163</f>
        <v>#REF!</v>
      </c>
    </row>
    <row r="163" spans="1:15" ht="12.75">
      <c r="A163" s="276"/>
      <c r="B163" s="84"/>
      <c r="C163" s="85" t="s">
        <v>247</v>
      </c>
      <c r="D163" s="389"/>
      <c r="E163" s="165">
        <f>+E26</f>
        <v>9000000</v>
      </c>
      <c r="F163" s="302"/>
      <c r="G163" s="293"/>
      <c r="H163" s="329" t="e">
        <f>+H26</f>
        <v>#REF!</v>
      </c>
      <c r="I163" s="183"/>
      <c r="J163" s="150" t="e">
        <f>+J26</f>
        <v>#REF!</v>
      </c>
      <c r="K163" s="193"/>
      <c r="L163" s="165" t="e">
        <f>+L26</f>
        <v>#REF!</v>
      </c>
      <c r="M163" s="172"/>
      <c r="N163" s="134" t="e">
        <f>+N26</f>
        <v>#REF!</v>
      </c>
      <c r="O163" s="225"/>
    </row>
    <row r="164" spans="1:15" ht="12.75">
      <c r="A164" s="278"/>
      <c r="B164" s="15"/>
      <c r="C164" s="15"/>
      <c r="D164" s="392"/>
      <c r="E164" s="169"/>
      <c r="F164" s="306"/>
      <c r="G164" s="296"/>
      <c r="H164" s="332"/>
      <c r="I164" s="192"/>
      <c r="J164" s="154"/>
      <c r="K164" s="203"/>
      <c r="L164" s="169"/>
      <c r="M164" s="182"/>
      <c r="N164" s="138"/>
      <c r="O164" s="235"/>
    </row>
    <row r="165" spans="1:15" ht="12.75">
      <c r="A165" s="121"/>
      <c r="B165" s="17"/>
      <c r="C165" s="17"/>
      <c r="D165" s="386"/>
      <c r="E165" s="165"/>
      <c r="F165" s="302"/>
      <c r="G165" s="293"/>
      <c r="H165" s="329"/>
      <c r="I165" s="183"/>
      <c r="J165" s="150"/>
      <c r="K165" s="193"/>
      <c r="L165" s="165"/>
      <c r="M165" s="172"/>
      <c r="N165" s="134"/>
      <c r="O165" s="225"/>
    </row>
    <row r="166" spans="1:15" ht="12.75">
      <c r="A166" s="121"/>
      <c r="B166" s="17"/>
      <c r="C166" s="17"/>
      <c r="D166" s="386"/>
      <c r="E166" s="165"/>
      <c r="F166" s="302"/>
      <c r="G166" s="293"/>
      <c r="H166" s="329"/>
      <c r="I166" s="183"/>
      <c r="J166" s="150"/>
      <c r="K166" s="193"/>
      <c r="L166" s="165"/>
      <c r="M166" s="172"/>
      <c r="N166" s="134"/>
      <c r="O166" s="225"/>
    </row>
    <row r="167" spans="1:15" ht="12.75">
      <c r="A167" s="121"/>
      <c r="B167" s="17"/>
      <c r="C167" s="17"/>
      <c r="D167" s="386"/>
      <c r="E167" s="165"/>
      <c r="F167" s="302"/>
      <c r="G167" s="293"/>
      <c r="H167" s="329"/>
      <c r="I167" s="183"/>
      <c r="J167" s="150"/>
      <c r="K167" s="193"/>
      <c r="L167" s="165"/>
      <c r="M167" s="172"/>
      <c r="N167" s="134"/>
      <c r="O167" s="225"/>
    </row>
    <row r="168" spans="1:15" ht="13.5" thickBot="1">
      <c r="A168" s="121"/>
      <c r="B168" s="17"/>
      <c r="C168" s="17"/>
      <c r="D168" s="386"/>
      <c r="E168" s="165"/>
      <c r="F168" s="302"/>
      <c r="G168" s="293"/>
      <c r="H168" s="329"/>
      <c r="I168" s="183"/>
      <c r="J168" s="150"/>
      <c r="K168" s="193"/>
      <c r="L168" s="165"/>
      <c r="M168" s="172"/>
      <c r="N168" s="134"/>
      <c r="O168" s="225"/>
    </row>
    <row r="169" spans="1:16" ht="23.25" customHeight="1">
      <c r="A169" s="221"/>
      <c r="B169" s="371" t="s">
        <v>189</v>
      </c>
      <c r="C169" s="372"/>
      <c r="D169" s="393"/>
      <c r="E169" s="368"/>
      <c r="F169" s="369"/>
      <c r="G169" s="370"/>
      <c r="H169" s="313"/>
      <c r="I169" s="106"/>
      <c r="J169" s="147"/>
      <c r="K169" s="196"/>
      <c r="L169" s="162"/>
      <c r="M169" s="175"/>
      <c r="N169" s="131"/>
      <c r="O169" s="228"/>
      <c r="P169" s="17"/>
    </row>
    <row r="170" spans="1:15" ht="12.75">
      <c r="A170" s="277"/>
      <c r="B170" s="316" t="s">
        <v>231</v>
      </c>
      <c r="C170" s="99"/>
      <c r="D170" s="394"/>
      <c r="E170" s="170"/>
      <c r="F170" s="307"/>
      <c r="G170" s="294"/>
      <c r="H170" s="333"/>
      <c r="I170" s="191"/>
      <c r="J170" s="155"/>
      <c r="K170" s="202"/>
      <c r="L170" s="170"/>
      <c r="M170" s="181"/>
      <c r="N170" s="139"/>
      <c r="O170" s="234"/>
    </row>
    <row r="171" spans="1:15" ht="12.75">
      <c r="A171" s="121"/>
      <c r="B171" s="84"/>
      <c r="C171" s="102"/>
      <c r="D171" s="395"/>
      <c r="E171" s="171"/>
      <c r="F171" s="308"/>
      <c r="G171" s="293"/>
      <c r="H171" s="334"/>
      <c r="I171" s="183"/>
      <c r="J171" s="156"/>
      <c r="K171" s="193"/>
      <c r="L171" s="171"/>
      <c r="M171" s="172"/>
      <c r="N171" s="140"/>
      <c r="O171" s="225"/>
    </row>
    <row r="172" spans="1:15" ht="12.75">
      <c r="A172" s="276"/>
      <c r="B172" s="85"/>
      <c r="C172" s="85" t="s">
        <v>17</v>
      </c>
      <c r="D172" s="389"/>
      <c r="E172" s="162">
        <f>+'Template - Using Single figures'!E62</f>
        <v>39000000</v>
      </c>
      <c r="F172" s="300"/>
      <c r="G172" s="285"/>
      <c r="H172" s="313" t="e">
        <f>+'Template - Using Single figures'!#REF!</f>
        <v>#REF!</v>
      </c>
      <c r="I172" s="184"/>
      <c r="J172" s="147" t="e">
        <f>+'Template - Using Single figures'!#REF!</f>
        <v>#REF!</v>
      </c>
      <c r="K172" s="194"/>
      <c r="L172" s="162" t="e">
        <f>+'Template - Using Single figures'!#REF!</f>
        <v>#REF!</v>
      </c>
      <c r="M172" s="173"/>
      <c r="N172" s="131" t="e">
        <f>+'Template - Using Single figures'!#REF!</f>
        <v>#REF!</v>
      </c>
      <c r="O172" s="226"/>
    </row>
    <row r="173" spans="1:15" ht="12.75">
      <c r="A173" s="270" t="s">
        <v>190</v>
      </c>
      <c r="B173" s="85" t="s">
        <v>140</v>
      </c>
      <c r="C173" s="85"/>
      <c r="D173" s="389"/>
      <c r="E173" s="162"/>
      <c r="F173" s="85" t="s">
        <v>140</v>
      </c>
      <c r="G173" s="285">
        <f>+E172/E174</f>
        <v>1.95</v>
      </c>
      <c r="H173" s="313"/>
      <c r="I173" s="184" t="e">
        <f>+H172/H174</f>
        <v>#REF!</v>
      </c>
      <c r="J173" s="147"/>
      <c r="K173" s="194" t="e">
        <f>+J172/J174</f>
        <v>#REF!</v>
      </c>
      <c r="L173" s="162"/>
      <c r="M173" s="173" t="e">
        <f>+L172/L174</f>
        <v>#REF!</v>
      </c>
      <c r="N173" s="131"/>
      <c r="O173" s="226" t="e">
        <f>+N172/N174</f>
        <v>#REF!</v>
      </c>
    </row>
    <row r="174" spans="1:15" ht="12.75">
      <c r="A174" s="270"/>
      <c r="B174" s="85"/>
      <c r="C174" s="85" t="s">
        <v>18</v>
      </c>
      <c r="D174" s="389"/>
      <c r="E174" s="162">
        <f>+'Template - Using Single figures'!E75</f>
        <v>20000000</v>
      </c>
      <c r="F174" s="300"/>
      <c r="G174" s="285"/>
      <c r="H174" s="313" t="e">
        <f>+'Template - Using Single figures'!#REF!</f>
        <v>#REF!</v>
      </c>
      <c r="I174" s="184"/>
      <c r="J174" s="147" t="e">
        <f>+'Template - Using Single figures'!#REF!</f>
        <v>#REF!</v>
      </c>
      <c r="K174" s="194"/>
      <c r="L174" s="162" t="e">
        <f>+'Template - Using Single figures'!#REF!</f>
        <v>#REF!</v>
      </c>
      <c r="M174" s="173"/>
      <c r="N174" s="131" t="e">
        <f>+'Template - Using Single figures'!#REF!</f>
        <v>#REF!</v>
      </c>
      <c r="O174" s="226"/>
    </row>
    <row r="175" spans="1:15" ht="12.75">
      <c r="A175" s="270"/>
      <c r="B175" s="85"/>
      <c r="C175" s="85"/>
      <c r="D175" s="389"/>
      <c r="E175" s="162"/>
      <c r="F175" s="300"/>
      <c r="G175" s="285"/>
      <c r="H175" s="313"/>
      <c r="I175" s="184"/>
      <c r="J175" s="147"/>
      <c r="K175" s="194"/>
      <c r="L175" s="162"/>
      <c r="M175" s="173"/>
      <c r="N175" s="131"/>
      <c r="O175" s="226"/>
    </row>
    <row r="176" spans="1:15" ht="12.75">
      <c r="A176" s="276"/>
      <c r="B176" s="84"/>
      <c r="C176" s="85" t="s">
        <v>228</v>
      </c>
      <c r="D176" s="389"/>
      <c r="E176" s="162">
        <f>+E172-('Template - Using Single figures'!E51+'Template - Using Single figures'!E52+'Template - Using Single figures'!E53)</f>
        <v>19000000</v>
      </c>
      <c r="F176" s="300"/>
      <c r="G176" s="285"/>
      <c r="H176" s="313" t="e">
        <f>+H172-('Template - Using Single figures'!#REF!+'Template - Using Single figures'!#REF!+'Template - Using Single figures'!#REF!)</f>
        <v>#REF!</v>
      </c>
      <c r="I176" s="184"/>
      <c r="J176" s="147" t="e">
        <f>+J172-('Template - Using Single figures'!#REF!+'Template - Using Single figures'!#REF!+'Template - Using Single figures'!#REF!)</f>
        <v>#REF!</v>
      </c>
      <c r="K176" s="194"/>
      <c r="L176" s="162" t="e">
        <f>+L172-('Template - Using Single figures'!#REF!+'Template - Using Single figures'!#REF!+'Template - Using Single figures'!#REF!)</f>
        <v>#REF!</v>
      </c>
      <c r="M176" s="173"/>
      <c r="N176" s="131" t="e">
        <f>+N172-('Template - Using Single figures'!#REF!+'Template - Using Single figures'!#REF!+'Template - Using Single figures'!#REF!)</f>
        <v>#REF!</v>
      </c>
      <c r="O176" s="226"/>
    </row>
    <row r="177" spans="1:15" ht="12.75">
      <c r="A177" s="270" t="s">
        <v>191</v>
      </c>
      <c r="B177" s="85" t="s">
        <v>140</v>
      </c>
      <c r="C177" s="85"/>
      <c r="D177" s="389"/>
      <c r="E177" s="162"/>
      <c r="F177" s="85" t="s">
        <v>140</v>
      </c>
      <c r="G177" s="285">
        <f>+E176/E178</f>
        <v>0.95</v>
      </c>
      <c r="H177" s="313"/>
      <c r="I177" s="184" t="e">
        <f>+H176/H178</f>
        <v>#REF!</v>
      </c>
      <c r="J177" s="147"/>
      <c r="K177" s="194" t="e">
        <f>+J176/J178</f>
        <v>#REF!</v>
      </c>
      <c r="L177" s="162"/>
      <c r="M177" s="173" t="e">
        <f>+L176/L178</f>
        <v>#REF!</v>
      </c>
      <c r="N177" s="131"/>
      <c r="O177" s="226" t="e">
        <f>+N176/N178</f>
        <v>#REF!</v>
      </c>
    </row>
    <row r="178" spans="1:15" ht="12.75">
      <c r="A178" s="270"/>
      <c r="B178" s="85"/>
      <c r="C178" s="85" t="s">
        <v>18</v>
      </c>
      <c r="D178" s="389"/>
      <c r="E178" s="162">
        <f>+E174</f>
        <v>20000000</v>
      </c>
      <c r="F178" s="300"/>
      <c r="G178" s="285"/>
      <c r="H178" s="313" t="e">
        <f>+H174</f>
        <v>#REF!</v>
      </c>
      <c r="I178" s="184"/>
      <c r="J178" s="147" t="e">
        <f>+J174</f>
        <v>#REF!</v>
      </c>
      <c r="K178" s="194"/>
      <c r="L178" s="162" t="e">
        <f>+L174</f>
        <v>#REF!</v>
      </c>
      <c r="M178" s="173"/>
      <c r="N178" s="131" t="e">
        <f>+N174</f>
        <v>#REF!</v>
      </c>
      <c r="O178" s="226"/>
    </row>
    <row r="179" spans="1:15" ht="12.75">
      <c r="A179" s="270"/>
      <c r="B179" s="85"/>
      <c r="C179" s="85"/>
      <c r="D179" s="389"/>
      <c r="E179" s="162"/>
      <c r="F179" s="300"/>
      <c r="G179" s="285"/>
      <c r="H179" s="313"/>
      <c r="I179" s="184"/>
      <c r="J179" s="147"/>
      <c r="K179" s="194"/>
      <c r="L179" s="162"/>
      <c r="M179" s="173"/>
      <c r="N179" s="131"/>
      <c r="O179" s="226"/>
    </row>
    <row r="180" spans="1:15" ht="12.75">
      <c r="A180" s="279"/>
      <c r="B180" s="85"/>
      <c r="C180" s="85"/>
      <c r="D180" s="389"/>
      <c r="E180" s="162"/>
      <c r="F180" s="300"/>
      <c r="G180" s="285"/>
      <c r="H180" s="313"/>
      <c r="I180" s="184"/>
      <c r="J180" s="147"/>
      <c r="K180" s="194"/>
      <c r="L180" s="162"/>
      <c r="M180" s="173"/>
      <c r="N180" s="131"/>
      <c r="O180" s="226"/>
    </row>
    <row r="181" spans="1:15" ht="12.75">
      <c r="A181" s="419" t="s">
        <v>193</v>
      </c>
      <c r="B181" s="17"/>
      <c r="C181" s="100" t="s">
        <v>229</v>
      </c>
      <c r="D181" s="389"/>
      <c r="E181" s="162">
        <f>+E141</f>
        <v>8090000</v>
      </c>
      <c r="F181" s="300"/>
      <c r="G181" s="285"/>
      <c r="H181" s="313" t="e">
        <f>+H141</f>
        <v>#REF!</v>
      </c>
      <c r="I181" s="184"/>
      <c r="J181" s="147" t="e">
        <f>+J141</f>
        <v>#REF!</v>
      </c>
      <c r="K181" s="194"/>
      <c r="L181" s="162" t="e">
        <f>+L141</f>
        <v>#REF!</v>
      </c>
      <c r="M181" s="173"/>
      <c r="N181" s="131" t="e">
        <f>+N141</f>
        <v>#REF!</v>
      </c>
      <c r="O181" s="226"/>
    </row>
    <row r="182" spans="1:15" ht="12.75">
      <c r="A182" s="420"/>
      <c r="B182" s="85" t="s">
        <v>140</v>
      </c>
      <c r="C182" s="85"/>
      <c r="D182" s="389"/>
      <c r="E182" s="162"/>
      <c r="F182" s="85" t="s">
        <v>140</v>
      </c>
      <c r="G182" s="289">
        <f>+E181/E183</f>
        <v>0.4045</v>
      </c>
      <c r="H182" s="313"/>
      <c r="I182" s="187" t="e">
        <f>+H181/H183</f>
        <v>#REF!</v>
      </c>
      <c r="J182" s="147"/>
      <c r="K182" s="198" t="e">
        <f>+J181/J183</f>
        <v>#REF!</v>
      </c>
      <c r="L182" s="162"/>
      <c r="M182" s="177" t="e">
        <f>+L181/L183</f>
        <v>#REF!</v>
      </c>
      <c r="N182" s="131"/>
      <c r="O182" s="230" t="e">
        <f>+N181/N183</f>
        <v>#REF!</v>
      </c>
    </row>
    <row r="183" spans="1:15" ht="12.75">
      <c r="A183" s="270"/>
      <c r="B183" s="17"/>
      <c r="C183" s="100" t="s">
        <v>194</v>
      </c>
      <c r="D183" s="389"/>
      <c r="E183" s="162">
        <f>+E178</f>
        <v>20000000</v>
      </c>
      <c r="F183" s="300"/>
      <c r="G183" s="285"/>
      <c r="H183" s="313" t="e">
        <f>+H178</f>
        <v>#REF!</v>
      </c>
      <c r="I183" s="184"/>
      <c r="J183" s="147" t="e">
        <f>+J178</f>
        <v>#REF!</v>
      </c>
      <c r="K183" s="194"/>
      <c r="L183" s="162" t="e">
        <f>+L178</f>
        <v>#REF!</v>
      </c>
      <c r="M183" s="173"/>
      <c r="N183" s="131" t="e">
        <f>+N178</f>
        <v>#REF!</v>
      </c>
      <c r="O183" s="226"/>
    </row>
    <row r="184" spans="1:15" ht="12.75">
      <c r="A184" s="270"/>
      <c r="B184" s="85"/>
      <c r="C184" s="85"/>
      <c r="D184" s="389"/>
      <c r="E184" s="162"/>
      <c r="F184" s="300"/>
      <c r="G184" s="285"/>
      <c r="H184" s="313"/>
      <c r="I184" s="184"/>
      <c r="J184" s="147"/>
      <c r="K184" s="194"/>
      <c r="L184" s="162"/>
      <c r="M184" s="173"/>
      <c r="N184" s="131"/>
      <c r="O184" s="226"/>
    </row>
    <row r="185" spans="1:15" ht="13.5" thickBot="1">
      <c r="A185" s="280"/>
      <c r="B185" s="224"/>
      <c r="C185" s="224"/>
      <c r="D185" s="396"/>
      <c r="E185" s="284"/>
      <c r="F185" s="309"/>
      <c r="G185" s="297"/>
      <c r="H185" s="328"/>
      <c r="I185" s="192"/>
      <c r="J185" s="149"/>
      <c r="K185" s="203"/>
      <c r="L185" s="164"/>
      <c r="M185" s="182"/>
      <c r="N185" s="133"/>
      <c r="O185" s="235"/>
    </row>
    <row r="186" spans="4:15" ht="12.75">
      <c r="D186" s="48"/>
      <c r="E186" s="352"/>
      <c r="F186" s="352"/>
      <c r="G186" s="353"/>
      <c r="H186" s="329"/>
      <c r="I186" s="183"/>
      <c r="J186" s="150"/>
      <c r="K186" s="193"/>
      <c r="L186" s="165"/>
      <c r="M186" s="172"/>
      <c r="N186" s="134"/>
      <c r="O186" s="225"/>
    </row>
    <row r="187" spans="4:15" ht="12.75">
      <c r="D187" s="48"/>
      <c r="E187" s="352"/>
      <c r="F187" s="352"/>
      <c r="G187" s="353"/>
      <c r="H187" s="329"/>
      <c r="I187" s="183"/>
      <c r="J187" s="150"/>
      <c r="K187" s="193"/>
      <c r="L187" s="165"/>
      <c r="M187" s="172"/>
      <c r="N187" s="134"/>
      <c r="O187" s="225"/>
    </row>
    <row r="188" spans="1:15" ht="13.5" thickBot="1">
      <c r="A188" s="84"/>
      <c r="B188" s="84"/>
      <c r="C188" s="84"/>
      <c r="D188" s="100"/>
      <c r="E188" s="354"/>
      <c r="F188" s="354"/>
      <c r="G188" s="355"/>
      <c r="H188" s="313"/>
      <c r="I188" s="106"/>
      <c r="J188" s="147"/>
      <c r="K188" s="196"/>
      <c r="L188" s="162"/>
      <c r="M188" s="175"/>
      <c r="N188" s="131"/>
      <c r="O188" s="228"/>
    </row>
    <row r="189" spans="1:15" ht="12.75">
      <c r="A189" s="335" t="s">
        <v>232</v>
      </c>
      <c r="B189" s="223"/>
      <c r="C189" s="336"/>
      <c r="D189" s="100"/>
      <c r="E189" s="354"/>
      <c r="F189" s="354"/>
      <c r="G189" s="355"/>
      <c r="H189" s="313"/>
      <c r="I189" s="106"/>
      <c r="J189" s="147"/>
      <c r="K189" s="196"/>
      <c r="L189" s="162"/>
      <c r="M189" s="175"/>
      <c r="N189" s="131"/>
      <c r="O189" s="228"/>
    </row>
    <row r="190" spans="1:15" ht="12.75">
      <c r="A190" s="121"/>
      <c r="B190" s="17"/>
      <c r="C190" s="122"/>
      <c r="D190" s="105"/>
      <c r="E190" s="352"/>
      <c r="F190" s="352"/>
      <c r="G190" s="353"/>
      <c r="H190" s="329"/>
      <c r="I190" s="183"/>
      <c r="J190" s="150"/>
      <c r="K190" s="193"/>
      <c r="L190" s="165"/>
      <c r="M190" s="172"/>
      <c r="N190" s="134"/>
      <c r="O190" s="225"/>
    </row>
    <row r="191" spans="1:15" ht="12.75">
      <c r="A191" s="337" t="s">
        <v>233</v>
      </c>
      <c r="B191" s="338"/>
      <c r="C191" s="122"/>
      <c r="D191" s="102"/>
      <c r="E191" s="356"/>
      <c r="F191" s="356"/>
      <c r="G191" s="353"/>
      <c r="H191" s="334"/>
      <c r="I191" s="183"/>
      <c r="J191" s="156"/>
      <c r="K191" s="193"/>
      <c r="L191" s="171"/>
      <c r="M191" s="172"/>
      <c r="N191" s="140"/>
      <c r="O191" s="225"/>
    </row>
    <row r="192" spans="1:15" ht="12.75">
      <c r="A192" s="339"/>
      <c r="B192" s="338"/>
      <c r="C192" s="340"/>
      <c r="D192" s="105"/>
      <c r="E192" s="352"/>
      <c r="F192" s="352"/>
      <c r="G192" s="353"/>
      <c r="H192" s="329"/>
      <c r="I192" s="183"/>
      <c r="J192" s="150"/>
      <c r="K192" s="193"/>
      <c r="L192" s="165"/>
      <c r="M192" s="172"/>
      <c r="N192" s="134"/>
      <c r="O192" s="225"/>
    </row>
    <row r="193" spans="1:15" ht="12.75">
      <c r="A193" s="337" t="s">
        <v>234</v>
      </c>
      <c r="B193" s="341"/>
      <c r="C193" s="342"/>
      <c r="D193" s="105"/>
      <c r="E193" s="352"/>
      <c r="F193" s="352"/>
      <c r="G193" s="353"/>
      <c r="H193" s="329"/>
      <c r="I193" s="183"/>
      <c r="J193" s="150"/>
      <c r="K193" s="193"/>
      <c r="L193" s="165"/>
      <c r="M193" s="172"/>
      <c r="N193" s="134"/>
      <c r="O193" s="225"/>
    </row>
    <row r="194" spans="1:15" ht="12.75">
      <c r="A194" s="421" t="s">
        <v>235</v>
      </c>
      <c r="B194" s="422"/>
      <c r="C194" s="423"/>
      <c r="D194" s="105"/>
      <c r="E194" s="352"/>
      <c r="F194" s="352"/>
      <c r="G194" s="353"/>
      <c r="H194" s="329"/>
      <c r="I194" s="183"/>
      <c r="J194" s="150"/>
      <c r="K194" s="193"/>
      <c r="L194" s="165"/>
      <c r="M194" s="172"/>
      <c r="N194" s="134"/>
      <c r="O194" s="225"/>
    </row>
    <row r="195" spans="1:15" ht="5.25" customHeight="1">
      <c r="A195" s="409"/>
      <c r="B195" s="410"/>
      <c r="C195" s="411"/>
      <c r="D195" s="105"/>
      <c r="E195" s="352"/>
      <c r="F195" s="352"/>
      <c r="G195" s="353"/>
      <c r="H195" s="329"/>
      <c r="I195" s="183"/>
      <c r="J195" s="150"/>
      <c r="K195" s="193"/>
      <c r="L195" s="165"/>
      <c r="M195" s="172"/>
      <c r="N195" s="134"/>
      <c r="O195" s="225"/>
    </row>
    <row r="196" spans="1:15" ht="12.75">
      <c r="A196" s="415" t="s">
        <v>236</v>
      </c>
      <c r="B196" s="416"/>
      <c r="C196" s="417"/>
      <c r="D196" s="105"/>
      <c r="E196" s="352"/>
      <c r="F196" s="352"/>
      <c r="G196" s="353"/>
      <c r="H196" s="329"/>
      <c r="I196" s="183"/>
      <c r="J196" s="150"/>
      <c r="K196" s="193"/>
      <c r="L196" s="165"/>
      <c r="M196" s="172"/>
      <c r="N196" s="134"/>
      <c r="O196" s="225"/>
    </row>
    <row r="197" spans="1:15" ht="12.75">
      <c r="A197" s="418"/>
      <c r="B197" s="416"/>
      <c r="C197" s="417"/>
      <c r="D197" s="105"/>
      <c r="E197" s="352"/>
      <c r="F197" s="352"/>
      <c r="G197" s="353"/>
      <c r="H197" s="329"/>
      <c r="I197" s="183"/>
      <c r="J197" s="150"/>
      <c r="K197" s="193"/>
      <c r="L197" s="165"/>
      <c r="M197" s="172"/>
      <c r="N197" s="134"/>
      <c r="O197" s="225"/>
    </row>
    <row r="198" spans="1:15" ht="7.5" customHeight="1">
      <c r="A198" s="418"/>
      <c r="B198" s="416"/>
      <c r="C198" s="417"/>
      <c r="D198" s="105"/>
      <c r="E198" s="352"/>
      <c r="F198" s="352"/>
      <c r="G198" s="353"/>
      <c r="H198" s="329"/>
      <c r="I198" s="183"/>
      <c r="J198" s="150"/>
      <c r="K198" s="193"/>
      <c r="L198" s="165"/>
      <c r="M198" s="172"/>
      <c r="N198" s="134"/>
      <c r="O198" s="225"/>
    </row>
    <row r="199" spans="1:15" ht="3.75" customHeight="1">
      <c r="A199" s="418"/>
      <c r="B199" s="416"/>
      <c r="C199" s="417"/>
      <c r="D199" s="105"/>
      <c r="E199" s="352"/>
      <c r="F199" s="352"/>
      <c r="G199" s="353"/>
      <c r="H199" s="329"/>
      <c r="I199" s="183"/>
      <c r="J199" s="150"/>
      <c r="K199" s="193"/>
      <c r="L199" s="165"/>
      <c r="M199" s="172"/>
      <c r="N199" s="134"/>
      <c r="O199" s="225"/>
    </row>
    <row r="200" spans="1:15" ht="15.75" customHeight="1">
      <c r="A200" s="121"/>
      <c r="B200" s="17"/>
      <c r="C200" s="122"/>
      <c r="D200" s="105"/>
      <c r="E200" s="352"/>
      <c r="F200" s="352"/>
      <c r="G200" s="353"/>
      <c r="H200" s="329"/>
      <c r="I200" s="183"/>
      <c r="J200" s="150"/>
      <c r="K200" s="193"/>
      <c r="L200" s="165"/>
      <c r="M200" s="172"/>
      <c r="N200" s="134"/>
      <c r="O200" s="225"/>
    </row>
    <row r="201" spans="1:15" ht="12.75">
      <c r="A201" s="412" t="s">
        <v>241</v>
      </c>
      <c r="B201" s="413"/>
      <c r="C201" s="414"/>
      <c r="D201" s="105"/>
      <c r="E201" s="352"/>
      <c r="F201" s="352"/>
      <c r="G201" s="353"/>
      <c r="H201" s="329"/>
      <c r="I201" s="183"/>
      <c r="J201" s="150"/>
      <c r="K201" s="193"/>
      <c r="L201" s="165"/>
      <c r="M201" s="172"/>
      <c r="N201" s="134"/>
      <c r="O201" s="225"/>
    </row>
    <row r="202" spans="1:15" ht="12.75">
      <c r="A202" s="121"/>
      <c r="B202" s="351" t="s">
        <v>238</v>
      </c>
      <c r="C202" s="343"/>
      <c r="D202" s="105"/>
      <c r="E202" s="352"/>
      <c r="F202" s="352"/>
      <c r="G202" s="353"/>
      <c r="H202" s="329"/>
      <c r="I202" s="183"/>
      <c r="J202" s="150"/>
      <c r="K202" s="193"/>
      <c r="L202" s="165"/>
      <c r="M202" s="172"/>
      <c r="N202" s="134"/>
      <c r="O202" s="225"/>
    </row>
    <row r="203" spans="1:15" ht="12.75">
      <c r="A203" s="121"/>
      <c r="B203" s="351" t="s">
        <v>239</v>
      </c>
      <c r="C203" s="343"/>
      <c r="D203" s="105"/>
      <c r="E203" s="352"/>
      <c r="F203" s="352"/>
      <c r="G203" s="353"/>
      <c r="H203" s="329"/>
      <c r="I203" s="183"/>
      <c r="J203" s="150"/>
      <c r="K203" s="193"/>
      <c r="L203" s="165"/>
      <c r="M203" s="172"/>
      <c r="N203" s="134"/>
      <c r="O203" s="225"/>
    </row>
    <row r="204" spans="1:15" ht="12.75">
      <c r="A204" s="121"/>
      <c r="B204" s="17"/>
      <c r="C204" s="122"/>
      <c r="D204" s="105"/>
      <c r="E204" s="352"/>
      <c r="F204" s="352"/>
      <c r="G204" s="353"/>
      <c r="H204" s="329"/>
      <c r="I204" s="183"/>
      <c r="J204" s="150"/>
      <c r="K204" s="193"/>
      <c r="L204" s="165"/>
      <c r="M204" s="172"/>
      <c r="N204" s="134"/>
      <c r="O204" s="225"/>
    </row>
    <row r="205" spans="1:15" ht="12.75">
      <c r="A205" s="339"/>
      <c r="B205" s="344"/>
      <c r="C205" s="345" t="s">
        <v>217</v>
      </c>
      <c r="D205" s="105"/>
      <c r="E205" s="352"/>
      <c r="F205" s="352"/>
      <c r="G205" s="353"/>
      <c r="H205" s="329"/>
      <c r="I205" s="183"/>
      <c r="J205" s="150"/>
      <c r="K205" s="193"/>
      <c r="L205" s="165"/>
      <c r="M205" s="172"/>
      <c r="N205" s="134"/>
      <c r="O205" s="225"/>
    </row>
    <row r="206" spans="1:15" ht="12.75">
      <c r="A206" s="337" t="s">
        <v>240</v>
      </c>
      <c r="B206" s="346" t="s">
        <v>140</v>
      </c>
      <c r="C206" s="347"/>
      <c r="D206" s="105"/>
      <c r="E206" s="352"/>
      <c r="F206" s="352"/>
      <c r="G206" s="353"/>
      <c r="H206" s="329"/>
      <c r="I206" s="183"/>
      <c r="J206" s="150"/>
      <c r="K206" s="193"/>
      <c r="L206" s="165"/>
      <c r="M206" s="172"/>
      <c r="N206" s="134"/>
      <c r="O206" s="225"/>
    </row>
    <row r="207" spans="1:15" ht="13.5" thickBot="1">
      <c r="A207" s="348"/>
      <c r="B207" s="349"/>
      <c r="C207" s="350" t="s">
        <v>163</v>
      </c>
      <c r="D207" s="105"/>
      <c r="E207" s="352"/>
      <c r="F207" s="352"/>
      <c r="G207" s="353"/>
      <c r="H207" s="329"/>
      <c r="I207" s="183"/>
      <c r="J207" s="150"/>
      <c r="K207" s="193"/>
      <c r="L207" s="165"/>
      <c r="M207" s="172"/>
      <c r="N207" s="134"/>
      <c r="O207" s="225"/>
    </row>
    <row r="208" spans="1:15" ht="12.75">
      <c r="A208" s="9"/>
      <c r="B208" s="17"/>
      <c r="C208" s="17"/>
      <c r="D208" s="105"/>
      <c r="E208" s="352"/>
      <c r="F208" s="352"/>
      <c r="G208" s="353"/>
      <c r="H208" s="329"/>
      <c r="I208" s="183"/>
      <c r="J208" s="150"/>
      <c r="K208" s="193"/>
      <c r="L208" s="165"/>
      <c r="M208" s="172"/>
      <c r="N208" s="134"/>
      <c r="O208" s="225"/>
    </row>
    <row r="209" spans="1:15" ht="12.75">
      <c r="A209" s="9"/>
      <c r="B209" s="17"/>
      <c r="C209" s="17"/>
      <c r="D209" s="105"/>
      <c r="E209" s="352"/>
      <c r="F209" s="352"/>
      <c r="G209" s="353"/>
      <c r="H209" s="329"/>
      <c r="I209" s="183"/>
      <c r="J209" s="150"/>
      <c r="K209" s="193"/>
      <c r="L209" s="165"/>
      <c r="M209" s="172"/>
      <c r="N209" s="134"/>
      <c r="O209" s="225"/>
    </row>
    <row r="210" spans="1:15" ht="12.75">
      <c r="A210" s="9"/>
      <c r="B210" s="17"/>
      <c r="C210" s="17"/>
      <c r="D210" s="105"/>
      <c r="E210" s="352"/>
      <c r="F210" s="352"/>
      <c r="G210" s="353"/>
      <c r="H210" s="329"/>
      <c r="I210" s="183"/>
      <c r="J210" s="150"/>
      <c r="K210" s="193"/>
      <c r="L210" s="165"/>
      <c r="M210" s="172"/>
      <c r="N210" s="134"/>
      <c r="O210" s="225"/>
    </row>
    <row r="211" spans="1:15" ht="12.75">
      <c r="A211" s="9"/>
      <c r="B211" s="17"/>
      <c r="C211" s="17"/>
      <c r="D211" s="105"/>
      <c r="E211" s="352"/>
      <c r="F211" s="352"/>
      <c r="G211" s="353"/>
      <c r="H211" s="329"/>
      <c r="I211" s="183"/>
      <c r="J211" s="150"/>
      <c r="K211" s="193"/>
      <c r="L211" s="165"/>
      <c r="M211" s="172"/>
      <c r="N211" s="134"/>
      <c r="O211" s="225"/>
    </row>
    <row r="212" spans="1:15" ht="12.75">
      <c r="A212" s="9"/>
      <c r="B212" s="17"/>
      <c r="C212" s="17"/>
      <c r="D212" s="105"/>
      <c r="E212" s="352"/>
      <c r="F212" s="352"/>
      <c r="G212" s="353"/>
      <c r="H212" s="329"/>
      <c r="I212" s="183"/>
      <c r="J212" s="150"/>
      <c r="K212" s="193"/>
      <c r="L212" s="165"/>
      <c r="M212" s="172"/>
      <c r="N212" s="134"/>
      <c r="O212" s="225"/>
    </row>
    <row r="213" spans="1:15" ht="12.75">
      <c r="A213" s="17"/>
      <c r="B213" s="17"/>
      <c r="C213" s="17"/>
      <c r="D213" s="105"/>
      <c r="E213" s="352"/>
      <c r="F213" s="352"/>
      <c r="G213" s="353"/>
      <c r="H213" s="329"/>
      <c r="I213" s="183"/>
      <c r="J213" s="150"/>
      <c r="K213" s="193"/>
      <c r="L213" s="165"/>
      <c r="M213" s="172"/>
      <c r="N213" s="134"/>
      <c r="O213" s="225"/>
    </row>
    <row r="214" spans="1:15" ht="12.75">
      <c r="A214" s="17"/>
      <c r="B214" s="17"/>
      <c r="C214" s="17"/>
      <c r="D214" s="105"/>
      <c r="E214" s="352"/>
      <c r="F214" s="352"/>
      <c r="G214" s="353"/>
      <c r="H214" s="332"/>
      <c r="I214" s="192"/>
      <c r="J214" s="154"/>
      <c r="K214" s="203"/>
      <c r="L214" s="169"/>
      <c r="M214" s="182"/>
      <c r="N214" s="138"/>
      <c r="O214" s="235"/>
    </row>
    <row r="215" spans="1:15" ht="12.75">
      <c r="A215" s="17"/>
      <c r="B215" s="17"/>
      <c r="C215" s="17"/>
      <c r="D215" s="105"/>
      <c r="E215" s="352"/>
      <c r="F215" s="352"/>
      <c r="G215" s="353"/>
      <c r="H215" s="329"/>
      <c r="I215" s="183"/>
      <c r="J215" s="150"/>
      <c r="K215" s="193"/>
      <c r="L215" s="165"/>
      <c r="M215" s="172"/>
      <c r="N215" s="134"/>
      <c r="O215" s="225"/>
    </row>
    <row r="216" spans="1:15" ht="12.75">
      <c r="A216" s="17"/>
      <c r="B216" s="17"/>
      <c r="C216" s="17"/>
      <c r="D216" s="105"/>
      <c r="E216" s="352"/>
      <c r="F216" s="352"/>
      <c r="G216" s="353"/>
      <c r="H216" s="329"/>
      <c r="I216" s="183"/>
      <c r="J216" s="150"/>
      <c r="K216" s="193"/>
      <c r="L216" s="165"/>
      <c r="M216" s="172"/>
      <c r="N216" s="134"/>
      <c r="O216" s="225"/>
    </row>
    <row r="217" spans="1:15" ht="12.75">
      <c r="A217" s="17"/>
      <c r="B217" s="17"/>
      <c r="C217" s="17"/>
      <c r="D217" s="105"/>
      <c r="E217" s="352"/>
      <c r="F217" s="352"/>
      <c r="G217" s="353"/>
      <c r="H217" s="329"/>
      <c r="I217" s="183"/>
      <c r="J217" s="150"/>
      <c r="K217" s="193"/>
      <c r="L217" s="165"/>
      <c r="M217" s="172"/>
      <c r="N217" s="134"/>
      <c r="O217" s="225"/>
    </row>
    <row r="218" spans="4:15" ht="12.75">
      <c r="D218" s="48"/>
      <c r="E218" s="352"/>
      <c r="F218" s="352"/>
      <c r="G218" s="353"/>
      <c r="H218" s="329"/>
      <c r="I218" s="183"/>
      <c r="J218" s="150"/>
      <c r="K218" s="193"/>
      <c r="L218" s="165"/>
      <c r="M218" s="172"/>
      <c r="N218" s="134"/>
      <c r="O218" s="225"/>
    </row>
    <row r="219" spans="4:15" ht="12.75">
      <c r="D219" s="48"/>
      <c r="E219" s="352"/>
      <c r="F219" s="352"/>
      <c r="G219" s="353"/>
      <c r="H219" s="329"/>
      <c r="I219" s="183"/>
      <c r="J219" s="150"/>
      <c r="K219" s="193"/>
      <c r="L219" s="165"/>
      <c r="M219" s="172"/>
      <c r="N219" s="134"/>
      <c r="O219" s="225"/>
    </row>
    <row r="220" spans="4:15" ht="12.75">
      <c r="D220" s="48"/>
      <c r="E220" s="352"/>
      <c r="F220" s="352"/>
      <c r="G220" s="353"/>
      <c r="H220" s="329"/>
      <c r="I220" s="183"/>
      <c r="J220" s="150"/>
      <c r="K220" s="193"/>
      <c r="L220" s="165"/>
      <c r="M220" s="172"/>
      <c r="N220" s="134"/>
      <c r="O220" s="225"/>
    </row>
    <row r="221" spans="4:15" ht="12.75">
      <c r="D221" s="48"/>
      <c r="E221" s="352"/>
      <c r="F221" s="352"/>
      <c r="G221" s="353"/>
      <c r="H221" s="329"/>
      <c r="I221" s="183"/>
      <c r="J221" s="150"/>
      <c r="K221" s="193"/>
      <c r="L221" s="165"/>
      <c r="M221" s="172"/>
      <c r="N221" s="134"/>
      <c r="O221" s="225"/>
    </row>
    <row r="222" spans="4:15" ht="12.75">
      <c r="D222" s="48"/>
      <c r="E222" s="352"/>
      <c r="F222" s="352"/>
      <c r="G222" s="353"/>
      <c r="H222" s="329"/>
      <c r="I222" s="183"/>
      <c r="J222" s="150"/>
      <c r="K222" s="193"/>
      <c r="L222" s="165"/>
      <c r="M222" s="172"/>
      <c r="N222" s="134"/>
      <c r="O222" s="225"/>
    </row>
    <row r="223" spans="4:15" ht="12.75">
      <c r="D223" s="48"/>
      <c r="E223" s="352"/>
      <c r="F223" s="352"/>
      <c r="G223" s="355"/>
      <c r="H223" s="329"/>
      <c r="I223" s="106"/>
      <c r="J223" s="150"/>
      <c r="K223" s="196"/>
      <c r="L223" s="165"/>
      <c r="M223" s="175"/>
      <c r="N223" s="134"/>
      <c r="O223" s="228"/>
    </row>
    <row r="224" spans="4:15" ht="12.75">
      <c r="D224" s="48"/>
      <c r="E224" s="352"/>
      <c r="F224" s="352"/>
      <c r="G224" s="355"/>
      <c r="H224" s="329"/>
      <c r="I224" s="106"/>
      <c r="J224" s="150"/>
      <c r="K224" s="196"/>
      <c r="L224" s="165"/>
      <c r="M224" s="175"/>
      <c r="N224" s="134"/>
      <c r="O224" s="228"/>
    </row>
    <row r="225" spans="4:15" ht="12.75">
      <c r="D225" s="48"/>
      <c r="E225" s="352"/>
      <c r="F225" s="352"/>
      <c r="G225" s="355"/>
      <c r="H225" s="329"/>
      <c r="I225" s="106"/>
      <c r="J225" s="150"/>
      <c r="K225" s="196"/>
      <c r="L225" s="165"/>
      <c r="M225" s="175"/>
      <c r="N225" s="134"/>
      <c r="O225" s="228"/>
    </row>
    <row r="226" spans="4:15" ht="12.75">
      <c r="D226" s="48"/>
      <c r="E226" s="352"/>
      <c r="F226" s="352"/>
      <c r="G226" s="355"/>
      <c r="H226" s="329"/>
      <c r="I226" s="106"/>
      <c r="J226" s="150"/>
      <c r="K226" s="196"/>
      <c r="L226" s="165"/>
      <c r="M226" s="175"/>
      <c r="N226" s="134"/>
      <c r="O226" s="228"/>
    </row>
    <row r="227" spans="4:15" ht="12.75">
      <c r="D227" s="48"/>
      <c r="E227" s="352"/>
      <c r="F227" s="352"/>
      <c r="G227" s="355"/>
      <c r="H227" s="329"/>
      <c r="I227" s="106"/>
      <c r="J227" s="150"/>
      <c r="K227" s="196"/>
      <c r="L227" s="165"/>
      <c r="M227" s="175"/>
      <c r="N227" s="134"/>
      <c r="O227" s="228"/>
    </row>
    <row r="228" spans="5:15" ht="12.75">
      <c r="E228" s="352"/>
      <c r="F228" s="352"/>
      <c r="G228" s="355"/>
      <c r="H228" s="352"/>
      <c r="I228" s="398"/>
      <c r="J228" s="352"/>
      <c r="K228" s="398"/>
      <c r="L228" s="352"/>
      <c r="M228" s="398"/>
      <c r="N228" s="352"/>
      <c r="O228" s="398"/>
    </row>
    <row r="229" spans="5:15" ht="12.75">
      <c r="E229" s="352"/>
      <c r="F229" s="352"/>
      <c r="G229" s="355"/>
      <c r="H229" s="352"/>
      <c r="I229" s="398"/>
      <c r="J229" s="352"/>
      <c r="K229" s="398"/>
      <c r="L229" s="352"/>
      <c r="M229" s="398"/>
      <c r="N229" s="352"/>
      <c r="O229" s="398"/>
    </row>
    <row r="230" spans="5:15" ht="12.75">
      <c r="E230" s="352"/>
      <c r="F230" s="352"/>
      <c r="G230" s="355"/>
      <c r="H230" s="352"/>
      <c r="I230" s="398"/>
      <c r="J230" s="352"/>
      <c r="K230" s="398"/>
      <c r="L230" s="352"/>
      <c r="M230" s="398"/>
      <c r="N230" s="352"/>
      <c r="O230" s="398"/>
    </row>
    <row r="231" spans="5:15" ht="12.75">
      <c r="E231" s="352"/>
      <c r="F231" s="352"/>
      <c r="G231" s="398"/>
      <c r="H231" s="352"/>
      <c r="I231" s="398"/>
      <c r="J231" s="352"/>
      <c r="K231" s="398"/>
      <c r="L231" s="352"/>
      <c r="M231" s="398"/>
      <c r="N231" s="352"/>
      <c r="O231" s="398"/>
    </row>
    <row r="232" spans="5:15" ht="12.75">
      <c r="E232" s="352"/>
      <c r="F232" s="352"/>
      <c r="G232" s="398"/>
      <c r="H232" s="352"/>
      <c r="I232" s="398"/>
      <c r="J232" s="352"/>
      <c r="K232" s="398"/>
      <c r="L232" s="352"/>
      <c r="M232" s="398"/>
      <c r="N232" s="352"/>
      <c r="O232" s="398"/>
    </row>
    <row r="233" spans="5:15" ht="12.75">
      <c r="E233" s="352"/>
      <c r="F233" s="352"/>
      <c r="G233" s="398"/>
      <c r="H233" s="352"/>
      <c r="I233" s="398"/>
      <c r="J233" s="352"/>
      <c r="K233" s="398"/>
      <c r="L233" s="352"/>
      <c r="M233" s="398"/>
      <c r="N233" s="352"/>
      <c r="O233" s="398"/>
    </row>
    <row r="234" spans="5:15" ht="12.75">
      <c r="E234" s="352"/>
      <c r="F234" s="352"/>
      <c r="G234" s="398"/>
      <c r="H234" s="352"/>
      <c r="I234" s="398"/>
      <c r="J234" s="352"/>
      <c r="K234" s="398"/>
      <c r="L234" s="352"/>
      <c r="M234" s="398"/>
      <c r="N234" s="352"/>
      <c r="O234" s="398"/>
    </row>
    <row r="235" spans="5:15" ht="12.75">
      <c r="E235" s="352"/>
      <c r="F235" s="352"/>
      <c r="G235" s="398"/>
      <c r="H235" s="352"/>
      <c r="I235" s="398"/>
      <c r="J235" s="352"/>
      <c r="K235" s="398"/>
      <c r="L235" s="352"/>
      <c r="M235" s="398"/>
      <c r="N235" s="352"/>
      <c r="O235" s="398"/>
    </row>
    <row r="236" spans="5:15" ht="12.75">
      <c r="E236" s="352"/>
      <c r="F236" s="352"/>
      <c r="G236" s="398"/>
      <c r="H236" s="352"/>
      <c r="I236" s="398"/>
      <c r="J236" s="352"/>
      <c r="K236" s="398"/>
      <c r="L236" s="352"/>
      <c r="M236" s="398"/>
      <c r="N236" s="352"/>
      <c r="O236" s="398"/>
    </row>
    <row r="237" spans="5:15" ht="12.75">
      <c r="E237" s="352"/>
      <c r="F237" s="352"/>
      <c r="G237" s="398"/>
      <c r="H237" s="352"/>
      <c r="I237" s="398"/>
      <c r="J237" s="352"/>
      <c r="K237" s="398"/>
      <c r="L237" s="352"/>
      <c r="M237" s="398"/>
      <c r="N237" s="352"/>
      <c r="O237" s="398"/>
    </row>
    <row r="238" spans="5:15" ht="12.75">
      <c r="E238" s="352"/>
      <c r="F238" s="352"/>
      <c r="G238" s="398"/>
      <c r="H238" s="352"/>
      <c r="I238" s="398"/>
      <c r="J238" s="352"/>
      <c r="K238" s="398"/>
      <c r="L238" s="352"/>
      <c r="M238" s="398"/>
      <c r="N238" s="352"/>
      <c r="O238" s="398"/>
    </row>
    <row r="239" spans="5:15" ht="12.75">
      <c r="E239" s="352"/>
      <c r="F239" s="352"/>
      <c r="G239" s="398"/>
      <c r="H239" s="352"/>
      <c r="I239" s="398"/>
      <c r="J239" s="352"/>
      <c r="K239" s="398"/>
      <c r="L239" s="352"/>
      <c r="M239" s="398"/>
      <c r="N239" s="352"/>
      <c r="O239" s="398"/>
    </row>
    <row r="240" spans="5:15" ht="12.75">
      <c r="E240" s="352"/>
      <c r="F240" s="352"/>
      <c r="G240" s="398"/>
      <c r="H240" s="352"/>
      <c r="I240" s="398"/>
      <c r="J240" s="352"/>
      <c r="K240" s="398"/>
      <c r="L240" s="352"/>
      <c r="M240" s="398"/>
      <c r="N240" s="352"/>
      <c r="O240" s="398"/>
    </row>
    <row r="241" spans="5:15" ht="12.75">
      <c r="E241" s="352"/>
      <c r="F241" s="352"/>
      <c r="G241" s="398"/>
      <c r="H241" s="352"/>
      <c r="I241" s="398"/>
      <c r="J241" s="352"/>
      <c r="K241" s="398"/>
      <c r="L241" s="352"/>
      <c r="M241" s="398"/>
      <c r="N241" s="352"/>
      <c r="O241" s="398"/>
    </row>
    <row r="242" spans="5:15" ht="12.75">
      <c r="E242" s="352"/>
      <c r="F242" s="352"/>
      <c r="G242" s="398"/>
      <c r="H242" s="352"/>
      <c r="I242" s="398"/>
      <c r="J242" s="352"/>
      <c r="K242" s="398"/>
      <c r="L242" s="352"/>
      <c r="M242" s="398"/>
      <c r="N242" s="352"/>
      <c r="O242" s="398"/>
    </row>
    <row r="243" spans="5:15" ht="12.75">
      <c r="E243" s="352"/>
      <c r="F243" s="352"/>
      <c r="G243" s="398"/>
      <c r="H243" s="352"/>
      <c r="I243" s="398"/>
      <c r="J243" s="352"/>
      <c r="K243" s="398"/>
      <c r="L243" s="352"/>
      <c r="M243" s="398"/>
      <c r="N243" s="352"/>
      <c r="O243" s="398"/>
    </row>
    <row r="244" spans="5:15" ht="12.75">
      <c r="E244" s="352"/>
      <c r="F244" s="352"/>
      <c r="G244" s="398"/>
      <c r="H244" s="352"/>
      <c r="I244" s="398"/>
      <c r="J244" s="352"/>
      <c r="K244" s="398"/>
      <c r="L244" s="352"/>
      <c r="M244" s="398"/>
      <c r="N244" s="352"/>
      <c r="O244" s="398"/>
    </row>
    <row r="245" spans="5:15" ht="12.75">
      <c r="E245" s="352"/>
      <c r="F245" s="352"/>
      <c r="G245" s="398"/>
      <c r="H245" s="352"/>
      <c r="I245" s="398"/>
      <c r="J245" s="352"/>
      <c r="K245" s="398"/>
      <c r="L245" s="352"/>
      <c r="M245" s="398"/>
      <c r="N245" s="352"/>
      <c r="O245" s="398"/>
    </row>
    <row r="246" spans="5:15" ht="12.75">
      <c r="E246" s="352"/>
      <c r="F246" s="352"/>
      <c r="G246" s="398"/>
      <c r="H246" s="352"/>
      <c r="I246" s="398"/>
      <c r="J246" s="352"/>
      <c r="K246" s="398"/>
      <c r="L246" s="352"/>
      <c r="M246" s="398"/>
      <c r="N246" s="352"/>
      <c r="O246" s="398"/>
    </row>
    <row r="247" spans="5:15" ht="12.75">
      <c r="E247" s="352"/>
      <c r="F247" s="352"/>
      <c r="G247" s="398"/>
      <c r="H247" s="352"/>
      <c r="I247" s="398"/>
      <c r="J247" s="352"/>
      <c r="K247" s="398"/>
      <c r="L247" s="352"/>
      <c r="M247" s="398"/>
      <c r="N247" s="352"/>
      <c r="O247" s="398"/>
    </row>
    <row r="248" spans="5:15" ht="12.75">
      <c r="E248" s="352"/>
      <c r="F248" s="352"/>
      <c r="G248" s="398"/>
      <c r="H248" s="352"/>
      <c r="I248" s="398"/>
      <c r="J248" s="352"/>
      <c r="K248" s="398"/>
      <c r="L248" s="352"/>
      <c r="M248" s="398"/>
      <c r="N248" s="352"/>
      <c r="O248" s="398"/>
    </row>
    <row r="249" spans="5:15" ht="12.75">
      <c r="E249" s="352"/>
      <c r="F249" s="352"/>
      <c r="G249" s="398"/>
      <c r="H249" s="352"/>
      <c r="I249" s="398"/>
      <c r="J249" s="352"/>
      <c r="K249" s="398"/>
      <c r="L249" s="352"/>
      <c r="M249" s="398"/>
      <c r="N249" s="352"/>
      <c r="O249" s="398"/>
    </row>
    <row r="250" spans="5:15" ht="12.75">
      <c r="E250" s="352"/>
      <c r="F250" s="352"/>
      <c r="G250" s="398"/>
      <c r="H250" s="352"/>
      <c r="I250" s="398"/>
      <c r="J250" s="352"/>
      <c r="K250" s="398"/>
      <c r="L250" s="352"/>
      <c r="M250" s="398"/>
      <c r="N250" s="352"/>
      <c r="O250" s="398"/>
    </row>
    <row r="251" spans="1:15" ht="12.75">
      <c r="A251" s="400"/>
      <c r="B251" s="400"/>
      <c r="C251" s="400"/>
      <c r="D251" s="401"/>
      <c r="E251" s="354"/>
      <c r="F251" s="354"/>
      <c r="G251" s="398"/>
      <c r="H251" s="354"/>
      <c r="I251" s="398"/>
      <c r="J251" s="354"/>
      <c r="K251" s="398"/>
      <c r="L251" s="354"/>
      <c r="M251" s="398"/>
      <c r="N251" s="354"/>
      <c r="O251" s="398"/>
    </row>
    <row r="252" spans="1:15" ht="12.75">
      <c r="A252" s="400"/>
      <c r="B252" s="400"/>
      <c r="C252" s="400"/>
      <c r="D252" s="401"/>
      <c r="E252" s="354"/>
      <c r="F252" s="354"/>
      <c r="G252" s="398"/>
      <c r="H252" s="354"/>
      <c r="I252" s="398"/>
      <c r="J252" s="354"/>
      <c r="K252" s="398"/>
      <c r="L252" s="354"/>
      <c r="M252" s="398"/>
      <c r="N252" s="354"/>
      <c r="O252" s="398"/>
    </row>
    <row r="253" spans="1:15" ht="12.75">
      <c r="A253" s="400"/>
      <c r="B253" s="400"/>
      <c r="C253" s="400"/>
      <c r="D253" s="401"/>
      <c r="E253" s="354"/>
      <c r="F253" s="354"/>
      <c r="G253" s="398"/>
      <c r="H253" s="354"/>
      <c r="I253" s="398"/>
      <c r="J253" s="354"/>
      <c r="K253" s="398"/>
      <c r="L253" s="354"/>
      <c r="M253" s="398"/>
      <c r="N253" s="354"/>
      <c r="O253" s="398"/>
    </row>
    <row r="254" spans="1:15" ht="12.75">
      <c r="A254" s="400"/>
      <c r="B254" s="400"/>
      <c r="C254" s="400"/>
      <c r="D254" s="401"/>
      <c r="E254" s="354"/>
      <c r="F254" s="354"/>
      <c r="G254" s="398"/>
      <c r="H254" s="354"/>
      <c r="I254" s="398"/>
      <c r="J254" s="354"/>
      <c r="K254" s="398"/>
      <c r="L254" s="354"/>
      <c r="M254" s="398"/>
      <c r="N254" s="354"/>
      <c r="O254" s="398"/>
    </row>
    <row r="255" spans="1:15" ht="12.75">
      <c r="A255" s="400"/>
      <c r="B255" s="400"/>
      <c r="C255" s="400"/>
      <c r="D255" s="401"/>
      <c r="E255" s="354"/>
      <c r="F255" s="354"/>
      <c r="G255" s="398"/>
      <c r="H255" s="354"/>
      <c r="I255" s="398"/>
      <c r="J255" s="354"/>
      <c r="K255" s="398"/>
      <c r="L255" s="354"/>
      <c r="M255" s="398"/>
      <c r="N255" s="354"/>
      <c r="O255" s="398"/>
    </row>
    <row r="256" spans="1:15" ht="12.75">
      <c r="A256" s="400"/>
      <c r="B256" s="400"/>
      <c r="C256" s="400"/>
      <c r="D256" s="401"/>
      <c r="E256" s="354"/>
      <c r="F256" s="354"/>
      <c r="G256" s="398"/>
      <c r="H256" s="354"/>
      <c r="I256" s="398"/>
      <c r="J256" s="354"/>
      <c r="K256" s="398"/>
      <c r="L256" s="354"/>
      <c r="M256" s="398"/>
      <c r="N256" s="354"/>
      <c r="O256" s="398"/>
    </row>
    <row r="257" spans="1:15" ht="12.75">
      <c r="A257" s="400"/>
      <c r="B257" s="400"/>
      <c r="C257" s="400"/>
      <c r="D257" s="401"/>
      <c r="E257" s="354"/>
      <c r="F257" s="354"/>
      <c r="G257" s="398"/>
      <c r="H257" s="354"/>
      <c r="I257" s="398"/>
      <c r="J257" s="354"/>
      <c r="K257" s="398"/>
      <c r="L257" s="354"/>
      <c r="M257" s="398"/>
      <c r="N257" s="354"/>
      <c r="O257" s="398"/>
    </row>
    <row r="258" spans="1:15" ht="12.75">
      <c r="A258" s="400"/>
      <c r="B258" s="400"/>
      <c r="C258" s="400"/>
      <c r="D258" s="401"/>
      <c r="E258" s="354"/>
      <c r="F258" s="354"/>
      <c r="G258" s="398"/>
      <c r="H258" s="354"/>
      <c r="I258" s="398"/>
      <c r="J258" s="354"/>
      <c r="K258" s="398"/>
      <c r="L258" s="354"/>
      <c r="M258" s="398"/>
      <c r="N258" s="354"/>
      <c r="O258" s="398"/>
    </row>
    <row r="259" spans="1:15" ht="12.75">
      <c r="A259" s="400"/>
      <c r="B259" s="400"/>
      <c r="C259" s="400"/>
      <c r="D259" s="401"/>
      <c r="E259" s="354"/>
      <c r="F259" s="354"/>
      <c r="G259" s="398"/>
      <c r="H259" s="354"/>
      <c r="I259" s="398"/>
      <c r="J259" s="354"/>
      <c r="K259" s="398"/>
      <c r="L259" s="354"/>
      <c r="M259" s="398"/>
      <c r="N259" s="354"/>
      <c r="O259" s="398"/>
    </row>
    <row r="260" spans="1:15" ht="12.75">
      <c r="A260" s="400"/>
      <c r="B260" s="400"/>
      <c r="C260" s="400"/>
      <c r="D260" s="401"/>
      <c r="E260" s="354"/>
      <c r="F260" s="354"/>
      <c r="G260" s="398"/>
      <c r="H260" s="354"/>
      <c r="I260" s="398"/>
      <c r="J260" s="354"/>
      <c r="K260" s="398"/>
      <c r="L260" s="354"/>
      <c r="M260" s="398"/>
      <c r="N260" s="354"/>
      <c r="O260" s="398"/>
    </row>
    <row r="261" spans="1:15" ht="12.75">
      <c r="A261" s="400"/>
      <c r="B261" s="400"/>
      <c r="C261" s="400"/>
      <c r="D261" s="401"/>
      <c r="E261" s="354"/>
      <c r="F261" s="354"/>
      <c r="G261" s="398"/>
      <c r="H261" s="354"/>
      <c r="I261" s="398"/>
      <c r="J261" s="354"/>
      <c r="K261" s="398"/>
      <c r="L261" s="354"/>
      <c r="M261" s="398"/>
      <c r="N261" s="354"/>
      <c r="O261" s="398"/>
    </row>
    <row r="262" spans="1:15" ht="12.75">
      <c r="A262" s="400"/>
      <c r="B262" s="400"/>
      <c r="C262" s="400"/>
      <c r="D262" s="401"/>
      <c r="E262" s="354"/>
      <c r="F262" s="354"/>
      <c r="G262" s="398"/>
      <c r="H262" s="354"/>
      <c r="I262" s="398"/>
      <c r="J262" s="354"/>
      <c r="K262" s="398"/>
      <c r="L262" s="354"/>
      <c r="M262" s="398"/>
      <c r="N262" s="354"/>
      <c r="O262" s="398"/>
    </row>
    <row r="263" spans="1:15" ht="12.75">
      <c r="A263" s="400"/>
      <c r="B263" s="400"/>
      <c r="C263" s="400"/>
      <c r="D263" s="401"/>
      <c r="E263" s="354"/>
      <c r="F263" s="354"/>
      <c r="G263" s="398"/>
      <c r="H263" s="354"/>
      <c r="I263" s="398"/>
      <c r="J263" s="354"/>
      <c r="K263" s="398"/>
      <c r="L263" s="354"/>
      <c r="M263" s="398"/>
      <c r="N263" s="354"/>
      <c r="O263" s="398"/>
    </row>
    <row r="264" spans="1:15" ht="12.75">
      <c r="A264" s="400"/>
      <c r="B264" s="400"/>
      <c r="C264" s="400"/>
      <c r="D264" s="401"/>
      <c r="E264" s="354"/>
      <c r="F264" s="354"/>
      <c r="G264" s="398"/>
      <c r="H264" s="354"/>
      <c r="I264" s="398"/>
      <c r="J264" s="354"/>
      <c r="K264" s="398"/>
      <c r="L264" s="354"/>
      <c r="M264" s="398"/>
      <c r="N264" s="354"/>
      <c r="O264" s="398"/>
    </row>
    <row r="265" spans="1:15" ht="12.75">
      <c r="A265" s="400"/>
      <c r="B265" s="400"/>
      <c r="C265" s="400"/>
      <c r="D265" s="401"/>
      <c r="E265" s="354"/>
      <c r="F265" s="354"/>
      <c r="G265" s="398"/>
      <c r="H265" s="354"/>
      <c r="I265" s="398"/>
      <c r="J265" s="354"/>
      <c r="K265" s="398"/>
      <c r="L265" s="354"/>
      <c r="M265" s="398"/>
      <c r="N265" s="354"/>
      <c r="O265" s="398"/>
    </row>
    <row r="266" spans="1:15" ht="12.75">
      <c r="A266" s="400"/>
      <c r="B266" s="400"/>
      <c r="C266" s="400"/>
      <c r="D266" s="401"/>
      <c r="E266" s="354"/>
      <c r="F266" s="354"/>
      <c r="G266" s="398"/>
      <c r="H266" s="354"/>
      <c r="I266" s="398"/>
      <c r="J266" s="354"/>
      <c r="K266" s="398"/>
      <c r="L266" s="354"/>
      <c r="M266" s="398"/>
      <c r="N266" s="354"/>
      <c r="O266" s="398"/>
    </row>
    <row r="267" spans="1:15" ht="12.75">
      <c r="A267" s="400"/>
      <c r="B267" s="400"/>
      <c r="C267" s="400"/>
      <c r="D267" s="401"/>
      <c r="E267" s="354"/>
      <c r="F267" s="354"/>
      <c r="G267" s="398"/>
      <c r="H267" s="354"/>
      <c r="I267" s="398"/>
      <c r="J267" s="354"/>
      <c r="K267" s="398"/>
      <c r="L267" s="354"/>
      <c r="M267" s="398"/>
      <c r="N267" s="354"/>
      <c r="O267" s="398"/>
    </row>
    <row r="268" spans="1:15" ht="12.75">
      <c r="A268" s="400"/>
      <c r="B268" s="400"/>
      <c r="C268" s="400"/>
      <c r="D268" s="401"/>
      <c r="E268" s="354"/>
      <c r="F268" s="354"/>
      <c r="G268" s="398"/>
      <c r="H268" s="354"/>
      <c r="I268" s="398"/>
      <c r="J268" s="354"/>
      <c r="K268" s="398"/>
      <c r="L268" s="354"/>
      <c r="M268" s="398"/>
      <c r="N268" s="354"/>
      <c r="O268" s="398"/>
    </row>
    <row r="269" spans="1:15" ht="12.75">
      <c r="A269" s="400"/>
      <c r="B269" s="400"/>
      <c r="C269" s="400"/>
      <c r="D269" s="401"/>
      <c r="E269" s="354"/>
      <c r="F269" s="354"/>
      <c r="G269" s="398"/>
      <c r="H269" s="354"/>
      <c r="I269" s="398"/>
      <c r="J269" s="354"/>
      <c r="K269" s="398"/>
      <c r="L269" s="354"/>
      <c r="M269" s="398"/>
      <c r="N269" s="354"/>
      <c r="O269" s="398"/>
    </row>
    <row r="270" spans="1:15" ht="12.75">
      <c r="A270" s="400"/>
      <c r="B270" s="400"/>
      <c r="C270" s="400"/>
      <c r="D270" s="401"/>
      <c r="E270" s="354"/>
      <c r="F270" s="354"/>
      <c r="G270" s="398"/>
      <c r="H270" s="354"/>
      <c r="I270" s="398"/>
      <c r="J270" s="354"/>
      <c r="K270" s="398"/>
      <c r="L270" s="354"/>
      <c r="M270" s="398"/>
      <c r="N270" s="354"/>
      <c r="O270" s="398"/>
    </row>
    <row r="271" spans="1:15" ht="12.75">
      <c r="A271" s="400"/>
      <c r="B271" s="400"/>
      <c r="C271" s="400"/>
      <c r="D271" s="401"/>
      <c r="E271" s="354"/>
      <c r="F271" s="354"/>
      <c r="G271" s="398"/>
      <c r="H271" s="354"/>
      <c r="I271" s="398"/>
      <c r="J271" s="354"/>
      <c r="K271" s="398"/>
      <c r="L271" s="354"/>
      <c r="M271" s="398"/>
      <c r="N271" s="354"/>
      <c r="O271" s="398"/>
    </row>
    <row r="272" spans="1:15" ht="12.75">
      <c r="A272" s="400"/>
      <c r="B272" s="400"/>
      <c r="C272" s="400"/>
      <c r="D272" s="401"/>
      <c r="E272" s="354"/>
      <c r="F272" s="354"/>
      <c r="G272" s="398"/>
      <c r="H272" s="354"/>
      <c r="I272" s="398"/>
      <c r="J272" s="354"/>
      <c r="K272" s="398"/>
      <c r="L272" s="354"/>
      <c r="M272" s="398"/>
      <c r="N272" s="354"/>
      <c r="O272" s="398"/>
    </row>
    <row r="273" spans="1:15" ht="12.75">
      <c r="A273" s="400"/>
      <c r="B273" s="400"/>
      <c r="C273" s="400"/>
      <c r="D273" s="401"/>
      <c r="E273" s="354"/>
      <c r="F273" s="354"/>
      <c r="G273" s="398"/>
      <c r="H273" s="354"/>
      <c r="I273" s="398"/>
      <c r="J273" s="354"/>
      <c r="K273" s="398"/>
      <c r="L273" s="354"/>
      <c r="M273" s="398"/>
      <c r="N273" s="354"/>
      <c r="O273" s="398"/>
    </row>
    <row r="274" spans="1:15" ht="12.75">
      <c r="A274" s="400"/>
      <c r="B274" s="400"/>
      <c r="C274" s="400"/>
      <c r="D274" s="401"/>
      <c r="E274" s="354"/>
      <c r="F274" s="354"/>
      <c r="G274" s="398"/>
      <c r="H274" s="354"/>
      <c r="I274" s="398"/>
      <c r="J274" s="354"/>
      <c r="K274" s="398"/>
      <c r="L274" s="354"/>
      <c r="M274" s="398"/>
      <c r="N274" s="354"/>
      <c r="O274" s="398"/>
    </row>
    <row r="275" spans="1:15" ht="12.75">
      <c r="A275" s="400"/>
      <c r="B275" s="400"/>
      <c r="C275" s="400"/>
      <c r="D275" s="401"/>
      <c r="E275" s="354"/>
      <c r="F275" s="354"/>
      <c r="G275" s="398"/>
      <c r="H275" s="354"/>
      <c r="I275" s="398"/>
      <c r="J275" s="354"/>
      <c r="K275" s="398"/>
      <c r="L275" s="354"/>
      <c r="M275" s="398"/>
      <c r="N275" s="354"/>
      <c r="O275" s="398"/>
    </row>
    <row r="276" spans="1:15" ht="12.75">
      <c r="A276" s="400"/>
      <c r="B276" s="400"/>
      <c r="C276" s="400"/>
      <c r="D276" s="401"/>
      <c r="E276" s="354"/>
      <c r="F276" s="354"/>
      <c r="G276" s="398"/>
      <c r="H276" s="354"/>
      <c r="I276" s="398"/>
      <c r="J276" s="354"/>
      <c r="K276" s="398"/>
      <c r="L276" s="354"/>
      <c r="M276" s="398"/>
      <c r="N276" s="354"/>
      <c r="O276" s="398"/>
    </row>
    <row r="277" spans="1:15" ht="12.75">
      <c r="A277" s="400"/>
      <c r="B277" s="400"/>
      <c r="C277" s="400"/>
      <c r="D277" s="401"/>
      <c r="E277" s="354"/>
      <c r="F277" s="354"/>
      <c r="G277" s="398"/>
      <c r="H277" s="354"/>
      <c r="I277" s="398"/>
      <c r="J277" s="354"/>
      <c r="K277" s="398"/>
      <c r="L277" s="354"/>
      <c r="M277" s="398"/>
      <c r="N277" s="354"/>
      <c r="O277" s="398"/>
    </row>
    <row r="278" spans="1:15" ht="12.75">
      <c r="A278" s="400"/>
      <c r="B278" s="400"/>
      <c r="C278" s="400"/>
      <c r="D278" s="401"/>
      <c r="E278" s="354"/>
      <c r="F278" s="354"/>
      <c r="G278" s="398"/>
      <c r="H278" s="354"/>
      <c r="I278" s="398"/>
      <c r="J278" s="354"/>
      <c r="K278" s="398"/>
      <c r="L278" s="354"/>
      <c r="M278" s="398"/>
      <c r="N278" s="354"/>
      <c r="O278" s="398"/>
    </row>
    <row r="279" spans="1:15" ht="12.75">
      <c r="A279" s="400"/>
      <c r="B279" s="400"/>
      <c r="C279" s="400"/>
      <c r="D279" s="401"/>
      <c r="E279" s="354"/>
      <c r="F279" s="354"/>
      <c r="G279" s="398"/>
      <c r="H279" s="354"/>
      <c r="I279" s="398"/>
      <c r="J279" s="354"/>
      <c r="K279" s="398"/>
      <c r="L279" s="354"/>
      <c r="M279" s="398"/>
      <c r="N279" s="354"/>
      <c r="O279" s="398"/>
    </row>
    <row r="280" spans="1:15" ht="12.75">
      <c r="A280" s="400"/>
      <c r="B280" s="400"/>
      <c r="C280" s="400"/>
      <c r="D280" s="401"/>
      <c r="E280" s="354"/>
      <c r="F280" s="354"/>
      <c r="G280" s="398"/>
      <c r="H280" s="354"/>
      <c r="I280" s="398"/>
      <c r="J280" s="354"/>
      <c r="K280" s="398"/>
      <c r="L280" s="354"/>
      <c r="M280" s="398"/>
      <c r="N280" s="354"/>
      <c r="O280" s="398"/>
    </row>
    <row r="281" spans="1:15" ht="12.75">
      <c r="A281" s="400"/>
      <c r="B281" s="400"/>
      <c r="C281" s="400"/>
      <c r="D281" s="401"/>
      <c r="E281" s="354"/>
      <c r="F281" s="354"/>
      <c r="G281" s="398"/>
      <c r="H281" s="354"/>
      <c r="I281" s="398"/>
      <c r="J281" s="354"/>
      <c r="K281" s="398"/>
      <c r="L281" s="354"/>
      <c r="M281" s="398"/>
      <c r="N281" s="354"/>
      <c r="O281" s="398"/>
    </row>
    <row r="282" spans="1:15" ht="12.75">
      <c r="A282" s="400"/>
      <c r="B282" s="400"/>
      <c r="C282" s="400"/>
      <c r="D282" s="401"/>
      <c r="E282" s="354"/>
      <c r="F282" s="354"/>
      <c r="G282" s="398"/>
      <c r="H282" s="354"/>
      <c r="I282" s="398"/>
      <c r="J282" s="354"/>
      <c r="K282" s="398"/>
      <c r="L282" s="354"/>
      <c r="M282" s="398"/>
      <c r="N282" s="354"/>
      <c r="O282" s="398"/>
    </row>
    <row r="283" spans="1:15" ht="12.75">
      <c r="A283" s="400"/>
      <c r="B283" s="400"/>
      <c r="C283" s="400"/>
      <c r="D283" s="401"/>
      <c r="E283" s="354"/>
      <c r="F283" s="354"/>
      <c r="G283" s="398"/>
      <c r="H283" s="354"/>
      <c r="I283" s="398"/>
      <c r="J283" s="354"/>
      <c r="K283" s="398"/>
      <c r="L283" s="354"/>
      <c r="M283" s="398"/>
      <c r="N283" s="354"/>
      <c r="O283" s="398"/>
    </row>
    <row r="284" spans="1:15" ht="12.75">
      <c r="A284" s="400"/>
      <c r="B284" s="400"/>
      <c r="C284" s="400"/>
      <c r="D284" s="401"/>
      <c r="E284" s="354"/>
      <c r="F284" s="354"/>
      <c r="G284" s="398"/>
      <c r="H284" s="354"/>
      <c r="I284" s="398"/>
      <c r="J284" s="354"/>
      <c r="K284" s="398"/>
      <c r="L284" s="354"/>
      <c r="M284" s="398"/>
      <c r="N284" s="354"/>
      <c r="O284" s="398"/>
    </row>
    <row r="285" spans="1:15" ht="12.75">
      <c r="A285" s="400"/>
      <c r="B285" s="400"/>
      <c r="C285" s="400"/>
      <c r="D285" s="401"/>
      <c r="E285" s="354"/>
      <c r="F285" s="354"/>
      <c r="G285" s="398"/>
      <c r="H285" s="354"/>
      <c r="I285" s="398"/>
      <c r="J285" s="354"/>
      <c r="K285" s="398"/>
      <c r="L285" s="354"/>
      <c r="M285" s="398"/>
      <c r="N285" s="354"/>
      <c r="O285" s="398"/>
    </row>
    <row r="286" spans="1:15" ht="12.75">
      <c r="A286" s="400"/>
      <c r="B286" s="400"/>
      <c r="C286" s="400"/>
      <c r="D286" s="401"/>
      <c r="E286" s="354"/>
      <c r="F286" s="354"/>
      <c r="G286" s="398"/>
      <c r="H286" s="354"/>
      <c r="I286" s="398"/>
      <c r="J286" s="354"/>
      <c r="K286" s="398"/>
      <c r="L286" s="354"/>
      <c r="M286" s="398"/>
      <c r="N286" s="354"/>
      <c r="O286" s="398"/>
    </row>
    <row r="287" spans="1:15" ht="12.75">
      <c r="A287" s="400"/>
      <c r="B287" s="400"/>
      <c r="C287" s="400"/>
      <c r="D287" s="401"/>
      <c r="E287" s="354"/>
      <c r="F287" s="354"/>
      <c r="G287" s="398"/>
      <c r="H287" s="354"/>
      <c r="I287" s="398"/>
      <c r="J287" s="354"/>
      <c r="K287" s="398"/>
      <c r="L287" s="354"/>
      <c r="M287" s="398"/>
      <c r="N287" s="354"/>
      <c r="O287" s="398"/>
    </row>
    <row r="288" spans="1:15" ht="12.75">
      <c r="A288" s="400"/>
      <c r="B288" s="400"/>
      <c r="C288" s="400"/>
      <c r="D288" s="401"/>
      <c r="E288" s="354"/>
      <c r="F288" s="354"/>
      <c r="G288" s="398"/>
      <c r="H288" s="354"/>
      <c r="I288" s="398"/>
      <c r="J288" s="354"/>
      <c r="K288" s="398"/>
      <c r="L288" s="354"/>
      <c r="M288" s="398"/>
      <c r="N288" s="354"/>
      <c r="O288" s="398"/>
    </row>
    <row r="289" spans="1:15" ht="12.75">
      <c r="A289" s="400"/>
      <c r="B289" s="400"/>
      <c r="C289" s="400"/>
      <c r="D289" s="401"/>
      <c r="E289" s="354"/>
      <c r="F289" s="354"/>
      <c r="G289" s="398"/>
      <c r="H289" s="354"/>
      <c r="I289" s="398"/>
      <c r="J289" s="354"/>
      <c r="K289" s="398"/>
      <c r="L289" s="354"/>
      <c r="M289" s="398"/>
      <c r="N289" s="354"/>
      <c r="O289" s="398"/>
    </row>
    <row r="290" spans="1:15" ht="12.75">
      <c r="A290" s="400"/>
      <c r="B290" s="400"/>
      <c r="C290" s="400"/>
      <c r="D290" s="401"/>
      <c r="E290" s="354"/>
      <c r="F290" s="354"/>
      <c r="G290" s="398"/>
      <c r="H290" s="354"/>
      <c r="I290" s="398"/>
      <c r="J290" s="354"/>
      <c r="K290" s="398"/>
      <c r="L290" s="354"/>
      <c r="M290" s="398"/>
      <c r="N290" s="354"/>
      <c r="O290" s="398"/>
    </row>
    <row r="291" spans="1:15" ht="12.75">
      <c r="A291" s="400"/>
      <c r="B291" s="400"/>
      <c r="C291" s="400"/>
      <c r="D291" s="401"/>
      <c r="E291" s="354"/>
      <c r="F291" s="354"/>
      <c r="G291" s="398"/>
      <c r="H291" s="354"/>
      <c r="I291" s="398"/>
      <c r="J291" s="354"/>
      <c r="K291" s="398"/>
      <c r="L291" s="354"/>
      <c r="M291" s="398"/>
      <c r="N291" s="354"/>
      <c r="O291" s="398"/>
    </row>
    <row r="292" spans="1:15" ht="12.75">
      <c r="A292" s="400"/>
      <c r="B292" s="400"/>
      <c r="C292" s="400"/>
      <c r="D292" s="401"/>
      <c r="E292" s="354"/>
      <c r="F292" s="354"/>
      <c r="G292" s="398"/>
      <c r="H292" s="354"/>
      <c r="I292" s="398"/>
      <c r="J292" s="354"/>
      <c r="K292" s="398"/>
      <c r="L292" s="354"/>
      <c r="M292" s="398"/>
      <c r="N292" s="354"/>
      <c r="O292" s="398"/>
    </row>
    <row r="293" spans="1:15" ht="12.75">
      <c r="A293" s="400"/>
      <c r="B293" s="400"/>
      <c r="C293" s="400"/>
      <c r="D293" s="401"/>
      <c r="E293" s="354"/>
      <c r="F293" s="354"/>
      <c r="G293" s="398"/>
      <c r="H293" s="354"/>
      <c r="I293" s="398"/>
      <c r="J293" s="354"/>
      <c r="K293" s="398"/>
      <c r="L293" s="354"/>
      <c r="M293" s="398"/>
      <c r="N293" s="354"/>
      <c r="O293" s="398"/>
    </row>
    <row r="294" spans="1:15" ht="12.75">
      <c r="A294" s="400"/>
      <c r="B294" s="400"/>
      <c r="C294" s="400"/>
      <c r="D294" s="401"/>
      <c r="E294" s="354"/>
      <c r="F294" s="354"/>
      <c r="G294" s="398"/>
      <c r="H294" s="354"/>
      <c r="I294" s="398"/>
      <c r="J294" s="354"/>
      <c r="K294" s="398"/>
      <c r="L294" s="354"/>
      <c r="M294" s="398"/>
      <c r="N294" s="354"/>
      <c r="O294" s="398"/>
    </row>
    <row r="295" spans="1:15" ht="12.75">
      <c r="A295" s="400"/>
      <c r="B295" s="400"/>
      <c r="C295" s="400"/>
      <c r="D295" s="401"/>
      <c r="E295" s="354"/>
      <c r="F295" s="354"/>
      <c r="G295" s="398"/>
      <c r="H295" s="354"/>
      <c r="I295" s="398"/>
      <c r="J295" s="354"/>
      <c r="K295" s="398"/>
      <c r="L295" s="354"/>
      <c r="M295" s="398"/>
      <c r="N295" s="354"/>
      <c r="O295" s="398"/>
    </row>
    <row r="296" spans="1:15" ht="12.75">
      <c r="A296" s="400"/>
      <c r="B296" s="400"/>
      <c r="C296" s="400"/>
      <c r="D296" s="401"/>
      <c r="E296" s="354"/>
      <c r="F296" s="354"/>
      <c r="G296" s="398"/>
      <c r="H296" s="354"/>
      <c r="I296" s="398"/>
      <c r="J296" s="354"/>
      <c r="K296" s="398"/>
      <c r="L296" s="354"/>
      <c r="M296" s="398"/>
      <c r="N296" s="354"/>
      <c r="O296" s="398"/>
    </row>
    <row r="297" spans="1:15" ht="12.75">
      <c r="A297" s="400"/>
      <c r="B297" s="400"/>
      <c r="C297" s="400"/>
      <c r="D297" s="401"/>
      <c r="E297" s="354"/>
      <c r="F297" s="354"/>
      <c r="G297" s="398"/>
      <c r="H297" s="354"/>
      <c r="I297" s="398"/>
      <c r="J297" s="354"/>
      <c r="K297" s="398"/>
      <c r="L297" s="354"/>
      <c r="M297" s="398"/>
      <c r="N297" s="354"/>
      <c r="O297" s="398"/>
    </row>
    <row r="298" spans="1:15" ht="12.75">
      <c r="A298" s="400"/>
      <c r="B298" s="400"/>
      <c r="C298" s="400"/>
      <c r="D298" s="401"/>
      <c r="E298" s="354"/>
      <c r="F298" s="354"/>
      <c r="G298" s="398"/>
      <c r="H298" s="354"/>
      <c r="I298" s="398"/>
      <c r="J298" s="354"/>
      <c r="K298" s="398"/>
      <c r="L298" s="354"/>
      <c r="M298" s="398"/>
      <c r="N298" s="354"/>
      <c r="O298" s="398"/>
    </row>
    <row r="299" spans="1:15" ht="12.75">
      <c r="A299" s="400"/>
      <c r="B299" s="400"/>
      <c r="C299" s="400"/>
      <c r="D299" s="401"/>
      <c r="E299" s="354"/>
      <c r="F299" s="354"/>
      <c r="G299" s="398"/>
      <c r="H299" s="354"/>
      <c r="I299" s="398"/>
      <c r="J299" s="354"/>
      <c r="K299" s="398"/>
      <c r="L299" s="354"/>
      <c r="M299" s="398"/>
      <c r="N299" s="354"/>
      <c r="O299" s="398"/>
    </row>
    <row r="300" spans="1:15" ht="12.75">
      <c r="A300" s="400"/>
      <c r="B300" s="400"/>
      <c r="C300" s="400"/>
      <c r="D300" s="401"/>
      <c r="E300" s="354"/>
      <c r="F300" s="354"/>
      <c r="G300" s="398"/>
      <c r="H300" s="354"/>
      <c r="I300" s="398"/>
      <c r="J300" s="354"/>
      <c r="K300" s="398"/>
      <c r="L300" s="354"/>
      <c r="M300" s="398"/>
      <c r="N300" s="354"/>
      <c r="O300" s="398"/>
    </row>
    <row r="301" spans="1:15" ht="12.75">
      <c r="A301" s="400"/>
      <c r="B301" s="400"/>
      <c r="C301" s="400"/>
      <c r="D301" s="401"/>
      <c r="E301" s="354"/>
      <c r="F301" s="354"/>
      <c r="G301" s="398"/>
      <c r="H301" s="354"/>
      <c r="I301" s="398"/>
      <c r="J301" s="354"/>
      <c r="K301" s="398"/>
      <c r="L301" s="354"/>
      <c r="M301" s="398"/>
      <c r="N301" s="354"/>
      <c r="O301" s="398"/>
    </row>
    <row r="302" spans="1:15" ht="12.75">
      <c r="A302" s="400"/>
      <c r="B302" s="400"/>
      <c r="C302" s="400"/>
      <c r="D302" s="401"/>
      <c r="E302" s="354"/>
      <c r="F302" s="354"/>
      <c r="G302" s="398"/>
      <c r="H302" s="354"/>
      <c r="I302" s="398"/>
      <c r="J302" s="354"/>
      <c r="K302" s="398"/>
      <c r="L302" s="354"/>
      <c r="M302" s="398"/>
      <c r="N302" s="354"/>
      <c r="O302" s="398"/>
    </row>
    <row r="303" spans="1:15" ht="12.75">
      <c r="A303" s="400"/>
      <c r="B303" s="400"/>
      <c r="C303" s="400"/>
      <c r="D303" s="401"/>
      <c r="E303" s="354"/>
      <c r="F303" s="354"/>
      <c r="G303" s="398"/>
      <c r="H303" s="354"/>
      <c r="I303" s="398"/>
      <c r="J303" s="354"/>
      <c r="K303" s="398"/>
      <c r="L303" s="354"/>
      <c r="M303" s="398"/>
      <c r="N303" s="354"/>
      <c r="O303" s="398"/>
    </row>
    <row r="304" spans="1:15" ht="12.75">
      <c r="A304" s="400"/>
      <c r="B304" s="400"/>
      <c r="C304" s="400"/>
      <c r="D304" s="401"/>
      <c r="E304" s="354"/>
      <c r="F304" s="354"/>
      <c r="G304" s="398"/>
      <c r="H304" s="354"/>
      <c r="I304" s="398"/>
      <c r="J304" s="354"/>
      <c r="K304" s="398"/>
      <c r="L304" s="354"/>
      <c r="M304" s="398"/>
      <c r="N304" s="354"/>
      <c r="O304" s="398"/>
    </row>
    <row r="305" spans="1:15" ht="12.75">
      <c r="A305" s="400"/>
      <c r="B305" s="400"/>
      <c r="C305" s="400"/>
      <c r="D305" s="401"/>
      <c r="E305" s="354"/>
      <c r="F305" s="354"/>
      <c r="G305" s="398"/>
      <c r="H305" s="354"/>
      <c r="I305" s="398"/>
      <c r="J305" s="354"/>
      <c r="K305" s="398"/>
      <c r="L305" s="354"/>
      <c r="M305" s="398"/>
      <c r="N305" s="354"/>
      <c r="O305" s="398"/>
    </row>
    <row r="306" spans="1:15" ht="12.75">
      <c r="A306" s="400"/>
      <c r="B306" s="400"/>
      <c r="C306" s="400"/>
      <c r="D306" s="401"/>
      <c r="E306" s="354"/>
      <c r="F306" s="354"/>
      <c r="G306" s="398"/>
      <c r="H306" s="354"/>
      <c r="I306" s="398"/>
      <c r="J306" s="354"/>
      <c r="K306" s="398"/>
      <c r="L306" s="354"/>
      <c r="M306" s="398"/>
      <c r="N306" s="354"/>
      <c r="O306" s="398"/>
    </row>
    <row r="307" spans="1:15" ht="12.75">
      <c r="A307" s="400"/>
      <c r="B307" s="400"/>
      <c r="C307" s="400"/>
      <c r="D307" s="401"/>
      <c r="E307" s="354"/>
      <c r="F307" s="354"/>
      <c r="G307" s="398"/>
      <c r="H307" s="354"/>
      <c r="I307" s="398"/>
      <c r="J307" s="354"/>
      <c r="K307" s="398"/>
      <c r="L307" s="354"/>
      <c r="M307" s="398"/>
      <c r="N307" s="354"/>
      <c r="O307" s="398"/>
    </row>
    <row r="308" spans="1:15" ht="12.75">
      <c r="A308" s="400"/>
      <c r="B308" s="400"/>
      <c r="C308" s="400"/>
      <c r="D308" s="401"/>
      <c r="E308" s="354"/>
      <c r="F308" s="354"/>
      <c r="G308" s="398"/>
      <c r="H308" s="354"/>
      <c r="I308" s="398"/>
      <c r="J308" s="354"/>
      <c r="K308" s="398"/>
      <c r="L308" s="354"/>
      <c r="M308" s="398"/>
      <c r="N308" s="354"/>
      <c r="O308" s="398"/>
    </row>
    <row r="309" spans="1:15" ht="12.75">
      <c r="A309" s="400"/>
      <c r="B309" s="400"/>
      <c r="C309" s="400"/>
      <c r="D309" s="401"/>
      <c r="E309" s="354"/>
      <c r="F309" s="354"/>
      <c r="G309" s="398"/>
      <c r="H309" s="354"/>
      <c r="I309" s="398"/>
      <c r="J309" s="354"/>
      <c r="K309" s="398"/>
      <c r="L309" s="354"/>
      <c r="M309" s="398"/>
      <c r="N309" s="354"/>
      <c r="O309" s="398"/>
    </row>
    <row r="310" spans="1:15" ht="12.75">
      <c r="A310" s="400"/>
      <c r="B310" s="400"/>
      <c r="C310" s="400"/>
      <c r="D310" s="401"/>
      <c r="E310" s="354"/>
      <c r="F310" s="354"/>
      <c r="G310" s="398"/>
      <c r="H310" s="354"/>
      <c r="I310" s="398"/>
      <c r="J310" s="354"/>
      <c r="K310" s="398"/>
      <c r="L310" s="354"/>
      <c r="M310" s="398"/>
      <c r="N310" s="354"/>
      <c r="O310" s="398"/>
    </row>
    <row r="311" spans="1:15" ht="12.75">
      <c r="A311" s="400"/>
      <c r="B311" s="400"/>
      <c r="C311" s="400"/>
      <c r="D311" s="401"/>
      <c r="E311" s="354"/>
      <c r="F311" s="354"/>
      <c r="G311" s="398"/>
      <c r="H311" s="354"/>
      <c r="I311" s="398"/>
      <c r="J311" s="354"/>
      <c r="K311" s="398"/>
      <c r="L311" s="354"/>
      <c r="M311" s="398"/>
      <c r="N311" s="354"/>
      <c r="O311" s="398"/>
    </row>
    <row r="312" spans="1:15" ht="12.75">
      <c r="A312" s="400"/>
      <c r="B312" s="400"/>
      <c r="C312" s="400"/>
      <c r="D312" s="401"/>
      <c r="E312" s="354"/>
      <c r="F312" s="354"/>
      <c r="G312" s="398"/>
      <c r="H312" s="354"/>
      <c r="I312" s="398"/>
      <c r="J312" s="354"/>
      <c r="K312" s="398"/>
      <c r="L312" s="354"/>
      <c r="M312" s="398"/>
      <c r="N312" s="354"/>
      <c r="O312" s="398"/>
    </row>
    <row r="313" spans="1:15" ht="12.75">
      <c r="A313" s="400"/>
      <c r="B313" s="400"/>
      <c r="C313" s="400"/>
      <c r="D313" s="401"/>
      <c r="E313" s="354"/>
      <c r="F313" s="354"/>
      <c r="G313" s="398"/>
      <c r="H313" s="354"/>
      <c r="I313" s="398"/>
      <c r="J313" s="354"/>
      <c r="K313" s="398"/>
      <c r="L313" s="354"/>
      <c r="M313" s="398"/>
      <c r="N313" s="354"/>
      <c r="O313" s="398"/>
    </row>
    <row r="314" spans="1:15" ht="12.75">
      <c r="A314" s="400"/>
      <c r="B314" s="400"/>
      <c r="C314" s="400"/>
      <c r="D314" s="401"/>
      <c r="E314" s="354"/>
      <c r="F314" s="354"/>
      <c r="G314" s="398"/>
      <c r="H314" s="354"/>
      <c r="I314" s="398"/>
      <c r="J314" s="354"/>
      <c r="K314" s="398"/>
      <c r="L314" s="354"/>
      <c r="M314" s="398"/>
      <c r="N314" s="354"/>
      <c r="O314" s="398"/>
    </row>
    <row r="315" spans="1:15" ht="12.75">
      <c r="A315" s="400"/>
      <c r="B315" s="400"/>
      <c r="C315" s="400"/>
      <c r="D315" s="401"/>
      <c r="E315" s="354"/>
      <c r="F315" s="354"/>
      <c r="G315" s="398"/>
      <c r="H315" s="354"/>
      <c r="I315" s="398"/>
      <c r="J315" s="354"/>
      <c r="K315" s="398"/>
      <c r="L315" s="354"/>
      <c r="M315" s="398"/>
      <c r="N315" s="354"/>
      <c r="O315" s="398"/>
    </row>
    <row r="316" spans="1:15" ht="12.75">
      <c r="A316" s="400"/>
      <c r="B316" s="400"/>
      <c r="C316" s="400"/>
      <c r="D316" s="401"/>
      <c r="E316" s="354"/>
      <c r="F316" s="354"/>
      <c r="G316" s="398"/>
      <c r="H316" s="354"/>
      <c r="I316" s="398"/>
      <c r="J316" s="354"/>
      <c r="K316" s="398"/>
      <c r="L316" s="354"/>
      <c r="M316" s="398"/>
      <c r="N316" s="354"/>
      <c r="O316" s="398"/>
    </row>
    <row r="317" spans="1:15" ht="12.75">
      <c r="A317" s="400"/>
      <c r="B317" s="400"/>
      <c r="C317" s="400"/>
      <c r="D317" s="401"/>
      <c r="E317" s="354"/>
      <c r="F317" s="354"/>
      <c r="G317" s="398"/>
      <c r="H317" s="354"/>
      <c r="I317" s="398"/>
      <c r="J317" s="354"/>
      <c r="K317" s="398"/>
      <c r="L317" s="354"/>
      <c r="M317" s="398"/>
      <c r="N317" s="354"/>
      <c r="O317" s="398"/>
    </row>
    <row r="318" spans="1:15" ht="12.75">
      <c r="A318" s="400"/>
      <c r="B318" s="400"/>
      <c r="C318" s="400"/>
      <c r="D318" s="401"/>
      <c r="E318" s="354"/>
      <c r="F318" s="354"/>
      <c r="G318" s="398"/>
      <c r="H318" s="354"/>
      <c r="I318" s="398"/>
      <c r="J318" s="354"/>
      <c r="K318" s="398"/>
      <c r="L318" s="354"/>
      <c r="M318" s="398"/>
      <c r="N318" s="354"/>
      <c r="O318" s="398"/>
    </row>
    <row r="319" spans="1:15" ht="12.75">
      <c r="A319" s="400"/>
      <c r="B319" s="400"/>
      <c r="C319" s="400"/>
      <c r="D319" s="401"/>
      <c r="E319" s="354"/>
      <c r="F319" s="354"/>
      <c r="G319" s="398"/>
      <c r="H319" s="354"/>
      <c r="I319" s="398"/>
      <c r="J319" s="354"/>
      <c r="K319" s="398"/>
      <c r="L319" s="354"/>
      <c r="M319" s="398"/>
      <c r="N319" s="354"/>
      <c r="O319" s="398"/>
    </row>
    <row r="320" spans="1:15" ht="12.75">
      <c r="A320" s="400"/>
      <c r="B320" s="400"/>
      <c r="C320" s="400"/>
      <c r="D320" s="401"/>
      <c r="E320" s="354"/>
      <c r="F320" s="354"/>
      <c r="G320" s="398"/>
      <c r="H320" s="354"/>
      <c r="I320" s="398"/>
      <c r="J320" s="354"/>
      <c r="K320" s="398"/>
      <c r="L320" s="354"/>
      <c r="M320" s="398"/>
      <c r="N320" s="354"/>
      <c r="O320" s="398"/>
    </row>
    <row r="321" spans="1:15" ht="12.75">
      <c r="A321" s="400"/>
      <c r="B321" s="400"/>
      <c r="C321" s="400"/>
      <c r="D321" s="401"/>
      <c r="E321" s="354"/>
      <c r="F321" s="354"/>
      <c r="G321" s="398"/>
      <c r="H321" s="354"/>
      <c r="I321" s="398"/>
      <c r="J321" s="354"/>
      <c r="K321" s="398"/>
      <c r="L321" s="354"/>
      <c r="M321" s="398"/>
      <c r="N321" s="354"/>
      <c r="O321" s="398"/>
    </row>
    <row r="322" spans="1:15" ht="12.75">
      <c r="A322" s="400"/>
      <c r="B322" s="400"/>
      <c r="C322" s="400"/>
      <c r="D322" s="401"/>
      <c r="E322" s="354"/>
      <c r="F322" s="354"/>
      <c r="G322" s="398"/>
      <c r="H322" s="354"/>
      <c r="I322" s="398"/>
      <c r="J322" s="354"/>
      <c r="K322" s="398"/>
      <c r="L322" s="354"/>
      <c r="M322" s="398"/>
      <c r="N322" s="354"/>
      <c r="O322" s="398"/>
    </row>
    <row r="323" spans="1:15" ht="12.75">
      <c r="A323" s="400"/>
      <c r="B323" s="400"/>
      <c r="C323" s="400"/>
      <c r="D323" s="401"/>
      <c r="E323" s="354"/>
      <c r="F323" s="354"/>
      <c r="G323" s="398"/>
      <c r="H323" s="354"/>
      <c r="I323" s="398"/>
      <c r="J323" s="354"/>
      <c r="K323" s="398"/>
      <c r="L323" s="354"/>
      <c r="M323" s="398"/>
      <c r="N323" s="354"/>
      <c r="O323" s="398"/>
    </row>
    <row r="324" spans="1:15" ht="12.75">
      <c r="A324" s="400"/>
      <c r="B324" s="400"/>
      <c r="C324" s="400"/>
      <c r="D324" s="401"/>
      <c r="E324" s="354"/>
      <c r="F324" s="354"/>
      <c r="G324" s="398"/>
      <c r="H324" s="354"/>
      <c r="I324" s="398"/>
      <c r="J324" s="354"/>
      <c r="K324" s="398"/>
      <c r="L324" s="354"/>
      <c r="M324" s="398"/>
      <c r="N324" s="354"/>
      <c r="O324" s="398"/>
    </row>
    <row r="325" spans="1:15" ht="12.75">
      <c r="A325" s="400"/>
      <c r="B325" s="400"/>
      <c r="C325" s="400"/>
      <c r="D325" s="401"/>
      <c r="E325" s="354"/>
      <c r="F325" s="354"/>
      <c r="G325" s="398"/>
      <c r="H325" s="354"/>
      <c r="I325" s="398"/>
      <c r="J325" s="354"/>
      <c r="K325" s="398"/>
      <c r="L325" s="354"/>
      <c r="M325" s="398"/>
      <c r="N325" s="354"/>
      <c r="O325" s="398"/>
    </row>
    <row r="326" spans="1:15" ht="12.75">
      <c r="A326" s="400"/>
      <c r="B326" s="400"/>
      <c r="C326" s="400"/>
      <c r="D326" s="401"/>
      <c r="E326" s="354"/>
      <c r="F326" s="354"/>
      <c r="G326" s="398"/>
      <c r="H326" s="354"/>
      <c r="I326" s="398"/>
      <c r="J326" s="354"/>
      <c r="K326" s="398"/>
      <c r="L326" s="354"/>
      <c r="M326" s="398"/>
      <c r="N326" s="354"/>
      <c r="O326" s="398"/>
    </row>
    <row r="327" spans="1:15" ht="12.75">
      <c r="A327" s="400"/>
      <c r="B327" s="400"/>
      <c r="C327" s="400"/>
      <c r="D327" s="401"/>
      <c r="E327" s="354"/>
      <c r="F327" s="354"/>
      <c r="G327" s="398"/>
      <c r="H327" s="354"/>
      <c r="I327" s="398"/>
      <c r="J327" s="354"/>
      <c r="K327" s="398"/>
      <c r="L327" s="354"/>
      <c r="M327" s="398"/>
      <c r="N327" s="354"/>
      <c r="O327" s="398"/>
    </row>
    <row r="328" spans="1:15" ht="12.75">
      <c r="A328" s="400"/>
      <c r="B328" s="400"/>
      <c r="C328" s="400"/>
      <c r="D328" s="401"/>
      <c r="E328" s="354"/>
      <c r="F328" s="354"/>
      <c r="G328" s="398"/>
      <c r="H328" s="354"/>
      <c r="I328" s="398"/>
      <c r="J328" s="354"/>
      <c r="K328" s="398"/>
      <c r="L328" s="354"/>
      <c r="M328" s="398"/>
      <c r="N328" s="354"/>
      <c r="O328" s="398"/>
    </row>
    <row r="329" spans="1:15" ht="12.75">
      <c r="A329" s="400"/>
      <c r="B329" s="400"/>
      <c r="C329" s="400"/>
      <c r="D329" s="401"/>
      <c r="E329" s="354"/>
      <c r="F329" s="354"/>
      <c r="G329" s="398"/>
      <c r="H329" s="354"/>
      <c r="I329" s="398"/>
      <c r="J329" s="354"/>
      <c r="K329" s="398"/>
      <c r="L329" s="354"/>
      <c r="M329" s="398"/>
      <c r="N329" s="354"/>
      <c r="O329" s="398"/>
    </row>
    <row r="330" spans="1:15" ht="12.75">
      <c r="A330" s="400"/>
      <c r="B330" s="400"/>
      <c r="C330" s="400"/>
      <c r="D330" s="401"/>
      <c r="E330" s="354"/>
      <c r="F330" s="354"/>
      <c r="G330" s="398"/>
      <c r="H330" s="354"/>
      <c r="I330" s="398"/>
      <c r="J330" s="354"/>
      <c r="K330" s="398"/>
      <c r="L330" s="354"/>
      <c r="M330" s="398"/>
      <c r="N330" s="354"/>
      <c r="O330" s="398"/>
    </row>
    <row r="331" spans="1:15" ht="12.75">
      <c r="A331" s="400"/>
      <c r="B331" s="400"/>
      <c r="C331" s="400"/>
      <c r="D331" s="401"/>
      <c r="E331" s="354"/>
      <c r="F331" s="354"/>
      <c r="G331" s="398"/>
      <c r="H331" s="354"/>
      <c r="I331" s="398"/>
      <c r="J331" s="354"/>
      <c r="K331" s="398"/>
      <c r="L331" s="354"/>
      <c r="M331" s="398"/>
      <c r="N331" s="354"/>
      <c r="O331" s="398"/>
    </row>
    <row r="332" spans="1:15" ht="12.75">
      <c r="A332" s="400"/>
      <c r="B332" s="400"/>
      <c r="C332" s="400"/>
      <c r="D332" s="401"/>
      <c r="E332" s="354"/>
      <c r="F332" s="354"/>
      <c r="G332" s="398"/>
      <c r="H332" s="354"/>
      <c r="I332" s="398"/>
      <c r="J332" s="354"/>
      <c r="K332" s="398"/>
      <c r="L332" s="354"/>
      <c r="M332" s="398"/>
      <c r="N332" s="354"/>
      <c r="O332" s="398"/>
    </row>
    <row r="333" spans="1:15" ht="12.75">
      <c r="A333" s="400"/>
      <c r="B333" s="400"/>
      <c r="C333" s="400"/>
      <c r="D333" s="401"/>
      <c r="E333" s="354"/>
      <c r="F333" s="354"/>
      <c r="G333" s="398"/>
      <c r="H333" s="354"/>
      <c r="I333" s="398"/>
      <c r="J333" s="354"/>
      <c r="K333" s="398"/>
      <c r="L333" s="354"/>
      <c r="M333" s="398"/>
      <c r="N333" s="354"/>
      <c r="O333" s="398"/>
    </row>
    <row r="334" spans="1:15" ht="12.75">
      <c r="A334" s="400"/>
      <c r="B334" s="400"/>
      <c r="C334" s="400"/>
      <c r="D334" s="401"/>
      <c r="E334" s="354"/>
      <c r="F334" s="354"/>
      <c r="G334" s="398"/>
      <c r="H334" s="354"/>
      <c r="I334" s="398"/>
      <c r="J334" s="354"/>
      <c r="K334" s="398"/>
      <c r="L334" s="354"/>
      <c r="M334" s="398"/>
      <c r="N334" s="354"/>
      <c r="O334" s="398"/>
    </row>
    <row r="335" spans="1:15" ht="12.75">
      <c r="A335" s="400"/>
      <c r="B335" s="400"/>
      <c r="C335" s="400"/>
      <c r="D335" s="401"/>
      <c r="E335" s="354"/>
      <c r="F335" s="354"/>
      <c r="G335" s="398"/>
      <c r="H335" s="354"/>
      <c r="I335" s="398"/>
      <c r="J335" s="354"/>
      <c r="K335" s="398"/>
      <c r="L335" s="354"/>
      <c r="M335" s="398"/>
      <c r="N335" s="354"/>
      <c r="O335" s="398"/>
    </row>
    <row r="336" spans="1:15" ht="12.75">
      <c r="A336" s="400"/>
      <c r="B336" s="400"/>
      <c r="C336" s="400"/>
      <c r="D336" s="401"/>
      <c r="E336" s="354"/>
      <c r="F336" s="354"/>
      <c r="G336" s="398"/>
      <c r="H336" s="354"/>
      <c r="I336" s="398"/>
      <c r="J336" s="354"/>
      <c r="K336" s="398"/>
      <c r="L336" s="354"/>
      <c r="M336" s="398"/>
      <c r="N336" s="354"/>
      <c r="O336" s="398"/>
    </row>
    <row r="337" spans="1:15" ht="12.75">
      <c r="A337" s="400"/>
      <c r="B337" s="400"/>
      <c r="C337" s="400"/>
      <c r="D337" s="401"/>
      <c r="E337" s="354"/>
      <c r="F337" s="354"/>
      <c r="G337" s="398"/>
      <c r="H337" s="354"/>
      <c r="I337" s="398"/>
      <c r="J337" s="354"/>
      <c r="K337" s="398"/>
      <c r="L337" s="354"/>
      <c r="M337" s="398"/>
      <c r="N337" s="354"/>
      <c r="O337" s="398"/>
    </row>
    <row r="338" spans="1:15" ht="12.75">
      <c r="A338" s="400"/>
      <c r="B338" s="400"/>
      <c r="C338" s="400"/>
      <c r="D338" s="401"/>
      <c r="E338" s="354"/>
      <c r="F338" s="354"/>
      <c r="G338" s="398"/>
      <c r="H338" s="354"/>
      <c r="I338" s="398"/>
      <c r="J338" s="354"/>
      <c r="K338" s="398"/>
      <c r="L338" s="354"/>
      <c r="M338" s="398"/>
      <c r="N338" s="354"/>
      <c r="O338" s="398"/>
    </row>
    <row r="339" spans="1:15" ht="12.75">
      <c r="A339" s="400"/>
      <c r="B339" s="400"/>
      <c r="C339" s="400"/>
      <c r="D339" s="401"/>
      <c r="E339" s="354"/>
      <c r="F339" s="354"/>
      <c r="G339" s="398"/>
      <c r="H339" s="354"/>
      <c r="I339" s="398"/>
      <c r="J339" s="354"/>
      <c r="K339" s="398"/>
      <c r="L339" s="354"/>
      <c r="M339" s="398"/>
      <c r="N339" s="354"/>
      <c r="O339" s="398"/>
    </row>
    <row r="340" spans="1:15" ht="12.75">
      <c r="A340" s="400"/>
      <c r="B340" s="400"/>
      <c r="C340" s="400"/>
      <c r="D340" s="401"/>
      <c r="E340" s="354"/>
      <c r="F340" s="354"/>
      <c r="G340" s="398"/>
      <c r="H340" s="354"/>
      <c r="I340" s="398"/>
      <c r="J340" s="354"/>
      <c r="K340" s="398"/>
      <c r="L340" s="354"/>
      <c r="M340" s="398"/>
      <c r="N340" s="354"/>
      <c r="O340" s="398"/>
    </row>
    <row r="341" spans="1:15" ht="12.75">
      <c r="A341" s="400"/>
      <c r="B341" s="400"/>
      <c r="C341" s="400"/>
      <c r="D341" s="401"/>
      <c r="E341" s="354"/>
      <c r="F341" s="354"/>
      <c r="G341" s="398"/>
      <c r="H341" s="354"/>
      <c r="I341" s="398"/>
      <c r="J341" s="354"/>
      <c r="K341" s="398"/>
      <c r="L341" s="354"/>
      <c r="M341" s="398"/>
      <c r="N341" s="354"/>
      <c r="O341" s="398"/>
    </row>
    <row r="342" spans="1:15" ht="12.75">
      <c r="A342" s="400"/>
      <c r="B342" s="400"/>
      <c r="C342" s="400"/>
      <c r="D342" s="401"/>
      <c r="E342" s="354"/>
      <c r="F342" s="354"/>
      <c r="G342" s="398"/>
      <c r="H342" s="354"/>
      <c r="I342" s="398"/>
      <c r="J342" s="354"/>
      <c r="K342" s="398"/>
      <c r="L342" s="354"/>
      <c r="M342" s="398"/>
      <c r="N342" s="354"/>
      <c r="O342" s="398"/>
    </row>
    <row r="343" spans="1:15" ht="12.75">
      <c r="A343" s="400"/>
      <c r="B343" s="400"/>
      <c r="C343" s="400"/>
      <c r="D343" s="401"/>
      <c r="E343" s="354"/>
      <c r="F343" s="354"/>
      <c r="G343" s="398"/>
      <c r="H343" s="354"/>
      <c r="I343" s="398"/>
      <c r="J343" s="354"/>
      <c r="K343" s="398"/>
      <c r="L343" s="354"/>
      <c r="M343" s="398"/>
      <c r="N343" s="354"/>
      <c r="O343" s="398"/>
    </row>
    <row r="344" spans="1:15" ht="12.75">
      <c r="A344" s="400"/>
      <c r="B344" s="400"/>
      <c r="C344" s="400"/>
      <c r="D344" s="401"/>
      <c r="E344" s="354"/>
      <c r="F344" s="354"/>
      <c r="G344" s="398"/>
      <c r="H344" s="354"/>
      <c r="I344" s="398"/>
      <c r="J344" s="354"/>
      <c r="K344" s="398"/>
      <c r="L344" s="354"/>
      <c r="M344" s="398"/>
      <c r="N344" s="354"/>
      <c r="O344" s="398"/>
    </row>
    <row r="345" spans="1:15" ht="12.75">
      <c r="A345" s="400"/>
      <c r="B345" s="400"/>
      <c r="C345" s="400"/>
      <c r="D345" s="401"/>
      <c r="E345" s="354"/>
      <c r="F345" s="354"/>
      <c r="G345" s="398"/>
      <c r="H345" s="354"/>
      <c r="I345" s="398"/>
      <c r="J345" s="354"/>
      <c r="K345" s="398"/>
      <c r="L345" s="354"/>
      <c r="M345" s="398"/>
      <c r="N345" s="354"/>
      <c r="O345" s="398"/>
    </row>
    <row r="346" spans="1:15" ht="12.75">
      <c r="A346" s="400"/>
      <c r="B346" s="400"/>
      <c r="C346" s="400"/>
      <c r="D346" s="401"/>
      <c r="E346" s="354"/>
      <c r="F346" s="354"/>
      <c r="G346" s="398"/>
      <c r="H346" s="354"/>
      <c r="I346" s="398"/>
      <c r="J346" s="354"/>
      <c r="K346" s="398"/>
      <c r="L346" s="354"/>
      <c r="M346" s="398"/>
      <c r="N346" s="354"/>
      <c r="O346" s="398"/>
    </row>
    <row r="347" spans="1:15" ht="12.75">
      <c r="A347" s="400"/>
      <c r="B347" s="400"/>
      <c r="C347" s="400"/>
      <c r="D347" s="401"/>
      <c r="E347" s="354"/>
      <c r="F347" s="354"/>
      <c r="G347" s="398"/>
      <c r="H347" s="354"/>
      <c r="I347" s="398"/>
      <c r="J347" s="354"/>
      <c r="K347" s="398"/>
      <c r="L347" s="354"/>
      <c r="M347" s="398"/>
      <c r="N347" s="354"/>
      <c r="O347" s="398"/>
    </row>
    <row r="348" spans="1:15" ht="12.75">
      <c r="A348" s="400"/>
      <c r="B348" s="400"/>
      <c r="C348" s="400"/>
      <c r="D348" s="401"/>
      <c r="E348" s="354"/>
      <c r="F348" s="354"/>
      <c r="G348" s="398"/>
      <c r="H348" s="354"/>
      <c r="I348" s="398"/>
      <c r="J348" s="354"/>
      <c r="K348" s="398"/>
      <c r="L348" s="354"/>
      <c r="M348" s="398"/>
      <c r="N348" s="354"/>
      <c r="O348" s="398"/>
    </row>
    <row r="349" spans="1:15" ht="12.75">
      <c r="A349" s="400"/>
      <c r="B349" s="400"/>
      <c r="C349" s="400"/>
      <c r="D349" s="401"/>
      <c r="E349" s="354"/>
      <c r="F349" s="354"/>
      <c r="G349" s="398"/>
      <c r="H349" s="354"/>
      <c r="I349" s="398"/>
      <c r="J349" s="354"/>
      <c r="K349" s="398"/>
      <c r="L349" s="354"/>
      <c r="M349" s="398"/>
      <c r="N349" s="354"/>
      <c r="O349" s="398"/>
    </row>
    <row r="350" spans="1:15" ht="12.75">
      <c r="A350" s="400"/>
      <c r="B350" s="400"/>
      <c r="C350" s="400"/>
      <c r="D350" s="401"/>
      <c r="E350" s="354"/>
      <c r="F350" s="354"/>
      <c r="G350" s="398"/>
      <c r="H350" s="354"/>
      <c r="I350" s="398"/>
      <c r="J350" s="354"/>
      <c r="K350" s="398"/>
      <c r="L350" s="354"/>
      <c r="M350" s="398"/>
      <c r="N350" s="354"/>
      <c r="O350" s="398"/>
    </row>
    <row r="351" spans="1:15" ht="12.75">
      <c r="A351" s="400"/>
      <c r="B351" s="400"/>
      <c r="C351" s="400"/>
      <c r="D351" s="401"/>
      <c r="E351" s="354"/>
      <c r="F351" s="354"/>
      <c r="G351" s="398"/>
      <c r="H351" s="354"/>
      <c r="I351" s="398"/>
      <c r="J351" s="354"/>
      <c r="K351" s="398"/>
      <c r="L351" s="354"/>
      <c r="M351" s="398"/>
      <c r="N351" s="354"/>
      <c r="O351" s="398"/>
    </row>
    <row r="352" spans="1:15" ht="12.75">
      <c r="A352" s="400"/>
      <c r="B352" s="400"/>
      <c r="C352" s="400"/>
      <c r="D352" s="401"/>
      <c r="E352" s="354"/>
      <c r="F352" s="354"/>
      <c r="G352" s="398"/>
      <c r="H352" s="354"/>
      <c r="I352" s="398"/>
      <c r="J352" s="354"/>
      <c r="K352" s="398"/>
      <c r="L352" s="354"/>
      <c r="M352" s="398"/>
      <c r="N352" s="354"/>
      <c r="O352" s="398"/>
    </row>
    <row r="353" spans="1:15" ht="12.75">
      <c r="A353" s="400"/>
      <c r="B353" s="400"/>
      <c r="C353" s="400"/>
      <c r="D353" s="401"/>
      <c r="E353" s="354"/>
      <c r="F353" s="354"/>
      <c r="G353" s="398"/>
      <c r="H353" s="354"/>
      <c r="I353" s="398"/>
      <c r="J353" s="354"/>
      <c r="K353" s="398"/>
      <c r="L353" s="354"/>
      <c r="M353" s="398"/>
      <c r="N353" s="354"/>
      <c r="O353" s="398"/>
    </row>
    <row r="354" spans="1:15" ht="12.75">
      <c r="A354" s="400"/>
      <c r="B354" s="400"/>
      <c r="C354" s="400"/>
      <c r="D354" s="401"/>
      <c r="E354" s="354"/>
      <c r="F354" s="354"/>
      <c r="G354" s="398"/>
      <c r="H354" s="354"/>
      <c r="I354" s="398"/>
      <c r="J354" s="354"/>
      <c r="K354" s="398"/>
      <c r="L354" s="354"/>
      <c r="M354" s="398"/>
      <c r="N354" s="354"/>
      <c r="O354" s="398"/>
    </row>
    <row r="355" spans="1:15" ht="12.75">
      <c r="A355" s="400"/>
      <c r="B355" s="400"/>
      <c r="C355" s="400"/>
      <c r="D355" s="401"/>
      <c r="E355" s="354"/>
      <c r="F355" s="354"/>
      <c r="G355" s="398"/>
      <c r="H355" s="354"/>
      <c r="I355" s="398"/>
      <c r="J355" s="354"/>
      <c r="K355" s="398"/>
      <c r="L355" s="354"/>
      <c r="M355" s="398"/>
      <c r="N355" s="354"/>
      <c r="O355" s="398"/>
    </row>
    <row r="356" spans="1:15" ht="12.75">
      <c r="A356" s="400"/>
      <c r="B356" s="400"/>
      <c r="C356" s="400"/>
      <c r="D356" s="401"/>
      <c r="E356" s="354"/>
      <c r="F356" s="354"/>
      <c r="G356" s="398"/>
      <c r="H356" s="354"/>
      <c r="I356" s="398"/>
      <c r="J356" s="354"/>
      <c r="K356" s="398"/>
      <c r="L356" s="354"/>
      <c r="M356" s="398"/>
      <c r="N356" s="354"/>
      <c r="O356" s="398"/>
    </row>
    <row r="357" spans="1:15" ht="12.75">
      <c r="A357" s="400"/>
      <c r="B357" s="400"/>
      <c r="C357" s="400"/>
      <c r="D357" s="401"/>
      <c r="E357" s="354"/>
      <c r="F357" s="354"/>
      <c r="G357" s="398"/>
      <c r="H357" s="354"/>
      <c r="I357" s="398"/>
      <c r="J357" s="354"/>
      <c r="K357" s="398"/>
      <c r="L357" s="354"/>
      <c r="M357" s="398"/>
      <c r="N357" s="354"/>
      <c r="O357" s="398"/>
    </row>
    <row r="358" spans="1:15" ht="12.75">
      <c r="A358" s="400"/>
      <c r="B358" s="400"/>
      <c r="C358" s="400"/>
      <c r="D358" s="401"/>
      <c r="E358" s="354"/>
      <c r="F358" s="354"/>
      <c r="G358" s="398"/>
      <c r="H358" s="354"/>
      <c r="I358" s="398"/>
      <c r="J358" s="354"/>
      <c r="K358" s="398"/>
      <c r="L358" s="354"/>
      <c r="M358" s="398"/>
      <c r="N358" s="354"/>
      <c r="O358" s="398"/>
    </row>
    <row r="359" spans="1:15" ht="12.75">
      <c r="A359" s="400"/>
      <c r="B359" s="400"/>
      <c r="C359" s="400"/>
      <c r="D359" s="401"/>
      <c r="E359" s="354"/>
      <c r="F359" s="354"/>
      <c r="G359" s="398"/>
      <c r="H359" s="354"/>
      <c r="I359" s="398"/>
      <c r="J359" s="354"/>
      <c r="K359" s="398"/>
      <c r="L359" s="354"/>
      <c r="M359" s="398"/>
      <c r="N359" s="354"/>
      <c r="O359" s="398"/>
    </row>
    <row r="360" spans="1:15" ht="12.75">
      <c r="A360" s="400"/>
      <c r="B360" s="400"/>
      <c r="C360" s="400"/>
      <c r="D360" s="401"/>
      <c r="E360" s="354"/>
      <c r="F360" s="354"/>
      <c r="G360" s="398"/>
      <c r="H360" s="354"/>
      <c r="I360" s="398"/>
      <c r="J360" s="354"/>
      <c r="K360" s="398"/>
      <c r="L360" s="354"/>
      <c r="M360" s="398"/>
      <c r="N360" s="354"/>
      <c r="O360" s="398"/>
    </row>
    <row r="361" spans="1:15" ht="12.75">
      <c r="A361" s="400"/>
      <c r="B361" s="400"/>
      <c r="C361" s="400"/>
      <c r="D361" s="401"/>
      <c r="E361" s="354"/>
      <c r="F361" s="354"/>
      <c r="G361" s="398"/>
      <c r="H361" s="354"/>
      <c r="I361" s="398"/>
      <c r="J361" s="354"/>
      <c r="K361" s="398"/>
      <c r="L361" s="354"/>
      <c r="M361" s="398"/>
      <c r="N361" s="354"/>
      <c r="O361" s="398"/>
    </row>
    <row r="362" spans="1:15" ht="12.75">
      <c r="A362" s="400"/>
      <c r="B362" s="400"/>
      <c r="C362" s="400"/>
      <c r="D362" s="401"/>
      <c r="E362" s="354"/>
      <c r="F362" s="354"/>
      <c r="G362" s="398"/>
      <c r="H362" s="354"/>
      <c r="I362" s="398"/>
      <c r="J362" s="354"/>
      <c r="K362" s="398"/>
      <c r="L362" s="354"/>
      <c r="M362" s="398"/>
      <c r="N362" s="354"/>
      <c r="O362" s="398"/>
    </row>
    <row r="363" spans="1:15" ht="12.75">
      <c r="A363" s="400"/>
      <c r="B363" s="400"/>
      <c r="C363" s="400"/>
      <c r="D363" s="401"/>
      <c r="E363" s="354"/>
      <c r="F363" s="354"/>
      <c r="G363" s="398"/>
      <c r="H363" s="354"/>
      <c r="I363" s="398"/>
      <c r="J363" s="354"/>
      <c r="K363" s="398"/>
      <c r="L363" s="354"/>
      <c r="M363" s="398"/>
      <c r="N363" s="354"/>
      <c r="O363" s="398"/>
    </row>
    <row r="364" spans="1:15" ht="12.75">
      <c r="A364" s="400"/>
      <c r="B364" s="400"/>
      <c r="C364" s="400"/>
      <c r="D364" s="401"/>
      <c r="E364" s="354"/>
      <c r="F364" s="354"/>
      <c r="G364" s="398"/>
      <c r="H364" s="354"/>
      <c r="I364" s="398"/>
      <c r="J364" s="354"/>
      <c r="K364" s="398"/>
      <c r="L364" s="354"/>
      <c r="M364" s="398"/>
      <c r="N364" s="354"/>
      <c r="O364" s="398"/>
    </row>
    <row r="365" spans="1:15" ht="12.75">
      <c r="A365" s="400"/>
      <c r="B365" s="400"/>
      <c r="C365" s="400"/>
      <c r="D365" s="401"/>
      <c r="E365" s="354"/>
      <c r="F365" s="354"/>
      <c r="G365" s="398"/>
      <c r="H365" s="354"/>
      <c r="I365" s="398"/>
      <c r="J365" s="354"/>
      <c r="K365" s="398"/>
      <c r="L365" s="354"/>
      <c r="M365" s="398"/>
      <c r="N365" s="354"/>
      <c r="O365" s="398"/>
    </row>
    <row r="366" spans="1:15" ht="12.75">
      <c r="A366" s="400"/>
      <c r="B366" s="400"/>
      <c r="C366" s="400"/>
      <c r="D366" s="401"/>
      <c r="E366" s="354"/>
      <c r="F366" s="354"/>
      <c r="G366" s="398"/>
      <c r="H366" s="354"/>
      <c r="I366" s="398"/>
      <c r="J366" s="354"/>
      <c r="K366" s="398"/>
      <c r="L366" s="354"/>
      <c r="M366" s="398"/>
      <c r="N366" s="354"/>
      <c r="O366" s="398"/>
    </row>
    <row r="367" spans="1:15" ht="12.75">
      <c r="A367" s="400"/>
      <c r="B367" s="400"/>
      <c r="C367" s="400"/>
      <c r="D367" s="401"/>
      <c r="E367" s="354"/>
      <c r="F367" s="354"/>
      <c r="G367" s="398"/>
      <c r="H367" s="354"/>
      <c r="I367" s="398"/>
      <c r="J367" s="354"/>
      <c r="K367" s="398"/>
      <c r="L367" s="354"/>
      <c r="M367" s="398"/>
      <c r="N367" s="354"/>
      <c r="O367" s="398"/>
    </row>
    <row r="368" spans="1:15" ht="12.75">
      <c r="A368" s="400"/>
      <c r="B368" s="400"/>
      <c r="C368" s="400"/>
      <c r="D368" s="401"/>
      <c r="E368" s="354"/>
      <c r="F368" s="354"/>
      <c r="G368" s="398"/>
      <c r="H368" s="354"/>
      <c r="I368" s="398"/>
      <c r="J368" s="354"/>
      <c r="K368" s="398"/>
      <c r="L368" s="354"/>
      <c r="M368" s="398"/>
      <c r="N368" s="354"/>
      <c r="O368" s="398"/>
    </row>
    <row r="369" spans="1:15" ht="12.75">
      <c r="A369" s="400"/>
      <c r="B369" s="400"/>
      <c r="C369" s="400"/>
      <c r="D369" s="401"/>
      <c r="E369" s="354"/>
      <c r="F369" s="354"/>
      <c r="G369" s="398"/>
      <c r="H369" s="354"/>
      <c r="I369" s="398"/>
      <c r="J369" s="354"/>
      <c r="K369" s="398"/>
      <c r="L369" s="354"/>
      <c r="M369" s="398"/>
      <c r="N369" s="354"/>
      <c r="O369" s="398"/>
    </row>
    <row r="370" spans="1:15" ht="12.75">
      <c r="A370" s="400"/>
      <c r="B370" s="400"/>
      <c r="C370" s="400"/>
      <c r="D370" s="401"/>
      <c r="E370" s="354"/>
      <c r="F370" s="354"/>
      <c r="G370" s="398"/>
      <c r="H370" s="354"/>
      <c r="I370" s="398"/>
      <c r="J370" s="354"/>
      <c r="K370" s="398"/>
      <c r="L370" s="354"/>
      <c r="M370" s="398"/>
      <c r="N370" s="354"/>
      <c r="O370" s="398"/>
    </row>
    <row r="371" spans="1:15" ht="12.75">
      <c r="A371" s="400"/>
      <c r="B371" s="400"/>
      <c r="C371" s="400"/>
      <c r="D371" s="401"/>
      <c r="E371" s="354"/>
      <c r="F371" s="354"/>
      <c r="G371" s="398"/>
      <c r="H371" s="354"/>
      <c r="I371" s="398"/>
      <c r="J371" s="354"/>
      <c r="K371" s="398"/>
      <c r="L371" s="354"/>
      <c r="M371" s="398"/>
      <c r="N371" s="354"/>
      <c r="O371" s="398"/>
    </row>
    <row r="372" spans="1:15" ht="12.75">
      <c r="A372" s="400"/>
      <c r="B372" s="400"/>
      <c r="C372" s="400"/>
      <c r="D372" s="401"/>
      <c r="E372" s="354"/>
      <c r="F372" s="354"/>
      <c r="G372" s="398"/>
      <c r="H372" s="354"/>
      <c r="I372" s="398"/>
      <c r="J372" s="354"/>
      <c r="K372" s="398"/>
      <c r="L372" s="354"/>
      <c r="M372" s="398"/>
      <c r="N372" s="354"/>
      <c r="O372" s="398"/>
    </row>
    <row r="373" spans="1:15" ht="12.75">
      <c r="A373" s="400"/>
      <c r="B373" s="400"/>
      <c r="C373" s="400"/>
      <c r="D373" s="401"/>
      <c r="E373" s="354"/>
      <c r="F373" s="354"/>
      <c r="G373" s="398"/>
      <c r="H373" s="354"/>
      <c r="I373" s="398"/>
      <c r="J373" s="354"/>
      <c r="K373" s="398"/>
      <c r="L373" s="354"/>
      <c r="M373" s="398"/>
      <c r="N373" s="354"/>
      <c r="O373" s="398"/>
    </row>
    <row r="374" spans="1:15" ht="12.75">
      <c r="A374" s="400"/>
      <c r="B374" s="400"/>
      <c r="C374" s="400"/>
      <c r="D374" s="401"/>
      <c r="E374" s="354"/>
      <c r="F374" s="354"/>
      <c r="G374" s="398"/>
      <c r="H374" s="354"/>
      <c r="I374" s="398"/>
      <c r="J374" s="354"/>
      <c r="K374" s="398"/>
      <c r="L374" s="354"/>
      <c r="M374" s="398"/>
      <c r="N374" s="354"/>
      <c r="O374" s="398"/>
    </row>
    <row r="375" spans="1:15" ht="12.75">
      <c r="A375" s="400"/>
      <c r="B375" s="400"/>
      <c r="C375" s="400"/>
      <c r="D375" s="401"/>
      <c r="E375" s="354"/>
      <c r="F375" s="354"/>
      <c r="G375" s="398"/>
      <c r="H375" s="354"/>
      <c r="I375" s="398"/>
      <c r="J375" s="354"/>
      <c r="K375" s="398"/>
      <c r="L375" s="354"/>
      <c r="M375" s="398"/>
      <c r="N375" s="354"/>
      <c r="O375" s="398"/>
    </row>
    <row r="376" spans="1:15" ht="12.75">
      <c r="A376" s="400"/>
      <c r="B376" s="400"/>
      <c r="C376" s="400"/>
      <c r="D376" s="401"/>
      <c r="E376" s="354"/>
      <c r="F376" s="354"/>
      <c r="G376" s="398"/>
      <c r="H376" s="354"/>
      <c r="I376" s="398"/>
      <c r="J376" s="354"/>
      <c r="K376" s="398"/>
      <c r="L376" s="354"/>
      <c r="M376" s="398"/>
      <c r="N376" s="354"/>
      <c r="O376" s="398"/>
    </row>
    <row r="377" spans="1:15" ht="12.75">
      <c r="A377" s="400"/>
      <c r="B377" s="400"/>
      <c r="C377" s="400"/>
      <c r="D377" s="401"/>
      <c r="E377" s="354"/>
      <c r="F377" s="354"/>
      <c r="G377" s="398"/>
      <c r="H377" s="354"/>
      <c r="I377" s="398"/>
      <c r="J377" s="354"/>
      <c r="K377" s="398"/>
      <c r="L377" s="354"/>
      <c r="M377" s="398"/>
      <c r="N377" s="354"/>
      <c r="O377" s="398"/>
    </row>
    <row r="378" spans="1:15" ht="12.75">
      <c r="A378" s="400"/>
      <c r="B378" s="400"/>
      <c r="C378" s="400"/>
      <c r="D378" s="401"/>
      <c r="E378" s="354"/>
      <c r="F378" s="354"/>
      <c r="G378" s="398"/>
      <c r="H378" s="354"/>
      <c r="I378" s="398"/>
      <c r="J378" s="354"/>
      <c r="K378" s="398"/>
      <c r="L378" s="354"/>
      <c r="M378" s="398"/>
      <c r="N378" s="354"/>
      <c r="O378" s="398"/>
    </row>
    <row r="379" spans="1:15" ht="12.75">
      <c r="A379" s="400"/>
      <c r="B379" s="400"/>
      <c r="C379" s="400"/>
      <c r="D379" s="401"/>
      <c r="E379" s="354"/>
      <c r="F379" s="354"/>
      <c r="G379" s="398"/>
      <c r="H379" s="354"/>
      <c r="I379" s="398"/>
      <c r="J379" s="354"/>
      <c r="K379" s="398"/>
      <c r="L379" s="354"/>
      <c r="M379" s="398"/>
      <c r="N379" s="354"/>
      <c r="O379" s="398"/>
    </row>
    <row r="380" spans="1:15" ht="12.75">
      <c r="A380" s="400"/>
      <c r="B380" s="400"/>
      <c r="C380" s="400"/>
      <c r="D380" s="401"/>
      <c r="E380" s="354"/>
      <c r="F380" s="354"/>
      <c r="G380" s="398"/>
      <c r="H380" s="354"/>
      <c r="I380" s="398"/>
      <c r="J380" s="354"/>
      <c r="K380" s="398"/>
      <c r="L380" s="354"/>
      <c r="M380" s="398"/>
      <c r="N380" s="354"/>
      <c r="O380" s="398"/>
    </row>
    <row r="381" spans="1:15" ht="12.75">
      <c r="A381" s="400"/>
      <c r="B381" s="400"/>
      <c r="C381" s="400"/>
      <c r="D381" s="401"/>
      <c r="E381" s="354"/>
      <c r="F381" s="354"/>
      <c r="G381" s="398"/>
      <c r="H381" s="354"/>
      <c r="I381" s="398"/>
      <c r="J381" s="354"/>
      <c r="K381" s="398"/>
      <c r="L381" s="354"/>
      <c r="M381" s="398"/>
      <c r="N381" s="354"/>
      <c r="O381" s="398"/>
    </row>
    <row r="382" spans="5:14" ht="12.75">
      <c r="E382" s="352"/>
      <c r="F382" s="352"/>
      <c r="H382" s="352"/>
      <c r="J382" s="352"/>
      <c r="L382" s="352"/>
      <c r="N382" s="352"/>
    </row>
    <row r="383" spans="5:14" ht="12.75">
      <c r="E383" s="352"/>
      <c r="F383" s="352"/>
      <c r="H383" s="352"/>
      <c r="J383" s="352"/>
      <c r="L383" s="352"/>
      <c r="N383" s="352"/>
    </row>
    <row r="384" spans="5:14" ht="12.75">
      <c r="E384" s="352"/>
      <c r="F384" s="352"/>
      <c r="H384" s="352"/>
      <c r="J384" s="352"/>
      <c r="L384" s="352"/>
      <c r="N384" s="352"/>
    </row>
    <row r="385" spans="5:14" ht="12.75">
      <c r="E385" s="352"/>
      <c r="F385" s="352"/>
      <c r="H385" s="352"/>
      <c r="J385" s="352"/>
      <c r="L385" s="352"/>
      <c r="N385" s="352"/>
    </row>
    <row r="386" spans="5:14" ht="12.75">
      <c r="E386" s="352"/>
      <c r="F386" s="352"/>
      <c r="H386" s="352"/>
      <c r="J386" s="352"/>
      <c r="L386" s="352"/>
      <c r="N386" s="352"/>
    </row>
    <row r="387" spans="5:14" ht="12.75">
      <c r="E387" s="352"/>
      <c r="F387" s="352"/>
      <c r="H387" s="352"/>
      <c r="J387" s="352"/>
      <c r="L387" s="352"/>
      <c r="N387" s="352"/>
    </row>
    <row r="388" spans="5:14" ht="12.75">
      <c r="E388" s="352"/>
      <c r="F388" s="352"/>
      <c r="H388" s="352"/>
      <c r="J388" s="352"/>
      <c r="L388" s="352"/>
      <c r="N388" s="352"/>
    </row>
    <row r="389" spans="5:14" ht="12.75">
      <c r="E389" s="352"/>
      <c r="F389" s="352"/>
      <c r="H389" s="352"/>
      <c r="J389" s="352"/>
      <c r="L389" s="352"/>
      <c r="N389" s="352"/>
    </row>
    <row r="390" spans="5:14" ht="12.75">
      <c r="E390" s="352"/>
      <c r="F390" s="352"/>
      <c r="H390" s="352"/>
      <c r="J390" s="352"/>
      <c r="L390" s="352"/>
      <c r="N390" s="352"/>
    </row>
    <row r="391" spans="5:14" ht="12.75">
      <c r="E391" s="352"/>
      <c r="F391" s="352"/>
      <c r="H391" s="352"/>
      <c r="J391" s="352"/>
      <c r="L391" s="352"/>
      <c r="N391" s="352"/>
    </row>
    <row r="392" spans="5:14" ht="12.75">
      <c r="E392" s="352"/>
      <c r="F392" s="352"/>
      <c r="H392" s="352"/>
      <c r="J392" s="352"/>
      <c r="L392" s="352"/>
      <c r="N392" s="352"/>
    </row>
    <row r="393" spans="5:14" ht="12.75">
      <c r="E393" s="352"/>
      <c r="F393" s="352"/>
      <c r="H393" s="352"/>
      <c r="J393" s="352"/>
      <c r="L393" s="352"/>
      <c r="N393" s="352"/>
    </row>
    <row r="394" spans="5:14" ht="12.75">
      <c r="E394" s="352"/>
      <c r="F394" s="352"/>
      <c r="H394" s="352"/>
      <c r="J394" s="352"/>
      <c r="L394" s="352"/>
      <c r="N394" s="352"/>
    </row>
    <row r="395" spans="5:14" ht="12.75">
      <c r="E395" s="352"/>
      <c r="F395" s="352"/>
      <c r="H395" s="352"/>
      <c r="J395" s="352"/>
      <c r="L395" s="352"/>
      <c r="N395" s="352"/>
    </row>
    <row r="396" spans="5:14" ht="12.75">
      <c r="E396" s="352"/>
      <c r="F396" s="352"/>
      <c r="H396" s="352"/>
      <c r="J396" s="352"/>
      <c r="L396" s="352"/>
      <c r="N396" s="352"/>
    </row>
    <row r="397" spans="5:14" ht="12.75">
      <c r="E397" s="403"/>
      <c r="F397" s="403"/>
      <c r="H397" s="403"/>
      <c r="J397" s="403"/>
      <c r="L397" s="403"/>
      <c r="N397" s="403"/>
    </row>
    <row r="398" spans="5:14" ht="12.75">
      <c r="E398" s="403"/>
      <c r="F398" s="403"/>
      <c r="H398" s="403"/>
      <c r="J398" s="403"/>
      <c r="L398" s="403"/>
      <c r="N398" s="403"/>
    </row>
    <row r="399" spans="5:14" ht="12.75">
      <c r="E399" s="403"/>
      <c r="F399" s="403"/>
      <c r="H399" s="403"/>
      <c r="J399" s="403"/>
      <c r="L399" s="403"/>
      <c r="N399" s="403"/>
    </row>
    <row r="400" spans="5:14" ht="12.75">
      <c r="E400" s="403"/>
      <c r="F400" s="403"/>
      <c r="H400" s="403"/>
      <c r="J400" s="403"/>
      <c r="L400" s="403"/>
      <c r="N400" s="403"/>
    </row>
    <row r="401" spans="5:14" ht="12.75">
      <c r="E401" s="403"/>
      <c r="F401" s="403"/>
      <c r="H401" s="403"/>
      <c r="J401" s="403"/>
      <c r="L401" s="403"/>
      <c r="N401" s="403"/>
    </row>
    <row r="402" spans="5:14" ht="12.75">
      <c r="E402" s="403"/>
      <c r="F402" s="403"/>
      <c r="H402" s="403"/>
      <c r="J402" s="403"/>
      <c r="L402" s="403"/>
      <c r="N402" s="403"/>
    </row>
    <row r="403" spans="5:14" ht="12.75">
      <c r="E403" s="403"/>
      <c r="F403" s="403"/>
      <c r="H403" s="403"/>
      <c r="J403" s="403"/>
      <c r="L403" s="403"/>
      <c r="N403" s="403"/>
    </row>
    <row r="404" spans="5:14" ht="12.75">
      <c r="E404" s="403"/>
      <c r="F404" s="403"/>
      <c r="H404" s="403"/>
      <c r="J404" s="403"/>
      <c r="L404" s="403"/>
      <c r="N404" s="403"/>
    </row>
    <row r="405" spans="5:14" ht="12.75">
      <c r="E405" s="403"/>
      <c r="F405" s="403"/>
      <c r="H405" s="403"/>
      <c r="J405" s="403"/>
      <c r="L405" s="403"/>
      <c r="N405" s="403"/>
    </row>
    <row r="406" spans="5:14" ht="12.75">
      <c r="E406" s="403"/>
      <c r="F406" s="403"/>
      <c r="H406" s="403"/>
      <c r="J406" s="403"/>
      <c r="L406" s="403"/>
      <c r="N406" s="403"/>
    </row>
    <row r="407" spans="5:14" ht="12.75">
      <c r="E407" s="403"/>
      <c r="F407" s="403"/>
      <c r="H407" s="403"/>
      <c r="J407" s="403"/>
      <c r="L407" s="403"/>
      <c r="N407" s="403"/>
    </row>
    <row r="408" spans="5:14" ht="12.75">
      <c r="E408" s="403"/>
      <c r="F408" s="403"/>
      <c r="H408" s="403"/>
      <c r="J408" s="403"/>
      <c r="L408" s="403"/>
      <c r="N408" s="403"/>
    </row>
    <row r="409" spans="5:14" ht="12.75">
      <c r="E409" s="403"/>
      <c r="F409" s="403"/>
      <c r="H409" s="403"/>
      <c r="J409" s="403"/>
      <c r="L409" s="403"/>
      <c r="N409" s="403"/>
    </row>
    <row r="410" spans="5:14" ht="12.75">
      <c r="E410" s="403"/>
      <c r="F410" s="403"/>
      <c r="H410" s="403"/>
      <c r="J410" s="403"/>
      <c r="L410" s="403"/>
      <c r="N410" s="403"/>
    </row>
    <row r="411" spans="5:14" ht="12.75">
      <c r="E411" s="403"/>
      <c r="F411" s="403"/>
      <c r="H411" s="403"/>
      <c r="J411" s="403"/>
      <c r="L411" s="403"/>
      <c r="N411" s="403"/>
    </row>
    <row r="412" spans="5:14" ht="12.75">
      <c r="E412" s="403"/>
      <c r="F412" s="403"/>
      <c r="H412" s="403"/>
      <c r="J412" s="403"/>
      <c r="L412" s="403"/>
      <c r="N412" s="403"/>
    </row>
    <row r="413" spans="5:14" ht="12.75">
      <c r="E413" s="403"/>
      <c r="F413" s="403"/>
      <c r="H413" s="403"/>
      <c r="J413" s="403"/>
      <c r="L413" s="403"/>
      <c r="N413" s="403"/>
    </row>
    <row r="414" spans="5:14" ht="12.75">
      <c r="E414" s="403"/>
      <c r="F414" s="403"/>
      <c r="H414" s="403"/>
      <c r="J414" s="403"/>
      <c r="L414" s="403"/>
      <c r="N414" s="403"/>
    </row>
    <row r="415" spans="5:14" ht="12.75">
      <c r="E415" s="403"/>
      <c r="F415" s="403"/>
      <c r="H415" s="403"/>
      <c r="J415" s="403"/>
      <c r="L415" s="403"/>
      <c r="N415" s="403"/>
    </row>
    <row r="416" spans="5:14" ht="12.75">
      <c r="E416" s="403"/>
      <c r="F416" s="403"/>
      <c r="H416" s="403"/>
      <c r="J416" s="403"/>
      <c r="L416" s="403"/>
      <c r="N416" s="403"/>
    </row>
    <row r="417" spans="5:14" ht="12.75">
      <c r="E417" s="403"/>
      <c r="F417" s="403"/>
      <c r="H417" s="403"/>
      <c r="J417" s="403"/>
      <c r="L417" s="403"/>
      <c r="N417" s="403"/>
    </row>
    <row r="418" spans="5:14" ht="12.75">
      <c r="E418" s="403"/>
      <c r="F418" s="403"/>
      <c r="H418" s="403"/>
      <c r="J418" s="403"/>
      <c r="L418" s="403"/>
      <c r="N418" s="403"/>
    </row>
    <row r="419" spans="5:14" ht="12.75">
      <c r="E419" s="403"/>
      <c r="F419" s="403"/>
      <c r="H419" s="403"/>
      <c r="J419" s="403"/>
      <c r="L419" s="403"/>
      <c r="N419" s="403"/>
    </row>
    <row r="420" spans="5:14" ht="12.75">
      <c r="E420" s="403"/>
      <c r="F420" s="403"/>
      <c r="H420" s="403"/>
      <c r="J420" s="403"/>
      <c r="L420" s="403"/>
      <c r="N420" s="403"/>
    </row>
    <row r="421" spans="5:14" ht="12.75">
      <c r="E421" s="403"/>
      <c r="F421" s="403"/>
      <c r="H421" s="403"/>
      <c r="J421" s="403"/>
      <c r="L421" s="403"/>
      <c r="N421" s="403"/>
    </row>
    <row r="422" spans="5:14" ht="12.75">
      <c r="E422" s="403"/>
      <c r="F422" s="403"/>
      <c r="H422" s="403"/>
      <c r="J422" s="403"/>
      <c r="L422" s="403"/>
      <c r="N422" s="403"/>
    </row>
    <row r="423" spans="5:14" ht="12.75">
      <c r="E423" s="403"/>
      <c r="F423" s="403"/>
      <c r="H423" s="403"/>
      <c r="J423" s="403"/>
      <c r="L423" s="403"/>
      <c r="N423" s="403"/>
    </row>
    <row r="424" spans="5:14" ht="12.75">
      <c r="E424" s="403"/>
      <c r="F424" s="403"/>
      <c r="H424" s="403"/>
      <c r="J424" s="403"/>
      <c r="L424" s="403"/>
      <c r="N424" s="403"/>
    </row>
    <row r="425" spans="5:14" ht="12.75">
      <c r="E425" s="403"/>
      <c r="F425" s="403"/>
      <c r="H425" s="403"/>
      <c r="J425" s="403"/>
      <c r="L425" s="403"/>
      <c r="N425" s="403"/>
    </row>
    <row r="426" spans="5:14" ht="12.75">
      <c r="E426" s="403"/>
      <c r="F426" s="403"/>
      <c r="H426" s="403"/>
      <c r="J426" s="403"/>
      <c r="L426" s="403"/>
      <c r="N426" s="403"/>
    </row>
    <row r="427" spans="5:14" ht="12.75">
      <c r="E427" s="403"/>
      <c r="F427" s="403"/>
      <c r="H427" s="403"/>
      <c r="J427" s="403"/>
      <c r="L427" s="403"/>
      <c r="N427" s="403"/>
    </row>
    <row r="428" spans="5:14" ht="12.75">
      <c r="E428" s="403"/>
      <c r="F428" s="403"/>
      <c r="H428" s="403"/>
      <c r="J428" s="403"/>
      <c r="L428" s="403"/>
      <c r="N428" s="403"/>
    </row>
    <row r="429" spans="5:14" ht="12.75">
      <c r="E429" s="403"/>
      <c r="F429" s="403"/>
      <c r="H429" s="403"/>
      <c r="J429" s="403"/>
      <c r="L429" s="403"/>
      <c r="N429" s="403"/>
    </row>
    <row r="430" spans="5:14" ht="12.75">
      <c r="E430" s="403"/>
      <c r="F430" s="403"/>
      <c r="H430" s="403"/>
      <c r="J430" s="403"/>
      <c r="L430" s="403"/>
      <c r="N430" s="403"/>
    </row>
    <row r="431" spans="5:14" ht="12.75">
      <c r="E431" s="403"/>
      <c r="F431" s="403"/>
      <c r="H431" s="403"/>
      <c r="J431" s="403"/>
      <c r="L431" s="403"/>
      <c r="N431" s="403"/>
    </row>
    <row r="432" spans="5:14" ht="12.75">
      <c r="E432" s="403"/>
      <c r="F432" s="403"/>
      <c r="H432" s="403"/>
      <c r="J432" s="403"/>
      <c r="L432" s="403"/>
      <c r="N432" s="403"/>
    </row>
    <row r="433" spans="5:14" ht="12.75">
      <c r="E433" s="403"/>
      <c r="F433" s="403"/>
      <c r="H433" s="403"/>
      <c r="J433" s="403"/>
      <c r="L433" s="403"/>
      <c r="N433" s="403"/>
    </row>
    <row r="434" spans="5:14" ht="12.75">
      <c r="E434" s="403"/>
      <c r="F434" s="403"/>
      <c r="H434" s="403"/>
      <c r="J434" s="403"/>
      <c r="L434" s="403"/>
      <c r="N434" s="403"/>
    </row>
    <row r="435" spans="5:14" ht="12.75">
      <c r="E435" s="403"/>
      <c r="F435" s="403"/>
      <c r="H435" s="403"/>
      <c r="J435" s="403"/>
      <c r="L435" s="403"/>
      <c r="N435" s="403"/>
    </row>
    <row r="436" spans="5:14" ht="12.75">
      <c r="E436" s="403"/>
      <c r="F436" s="403"/>
      <c r="H436" s="403"/>
      <c r="J436" s="403"/>
      <c r="L436" s="403"/>
      <c r="N436" s="403"/>
    </row>
    <row r="437" spans="5:14" ht="12.75">
      <c r="E437" s="403"/>
      <c r="F437" s="403"/>
      <c r="H437" s="403"/>
      <c r="J437" s="403"/>
      <c r="L437" s="403"/>
      <c r="N437" s="403"/>
    </row>
    <row r="438" spans="5:14" ht="12.75">
      <c r="E438" s="403"/>
      <c r="F438" s="403"/>
      <c r="H438" s="403"/>
      <c r="J438" s="403"/>
      <c r="L438" s="403"/>
      <c r="N438" s="403"/>
    </row>
    <row r="439" spans="5:14" ht="12.75">
      <c r="E439" s="403"/>
      <c r="F439" s="403"/>
      <c r="H439" s="403"/>
      <c r="J439" s="403"/>
      <c r="L439" s="403"/>
      <c r="N439" s="403"/>
    </row>
    <row r="440" spans="5:14" ht="12.75">
      <c r="E440" s="403"/>
      <c r="F440" s="403"/>
      <c r="H440" s="403"/>
      <c r="J440" s="403"/>
      <c r="L440" s="403"/>
      <c r="N440" s="403"/>
    </row>
    <row r="441" spans="5:14" ht="12.75">
      <c r="E441" s="403"/>
      <c r="F441" s="403"/>
      <c r="H441" s="403"/>
      <c r="J441" s="403"/>
      <c r="L441" s="403"/>
      <c r="N441" s="403"/>
    </row>
    <row r="442" spans="5:14" ht="12.75">
      <c r="E442" s="403"/>
      <c r="F442" s="403"/>
      <c r="H442" s="403"/>
      <c r="J442" s="403"/>
      <c r="L442" s="403"/>
      <c r="N442" s="403"/>
    </row>
    <row r="443" spans="5:14" ht="12.75">
      <c r="E443" s="403"/>
      <c r="F443" s="403"/>
      <c r="H443" s="403"/>
      <c r="J443" s="403"/>
      <c r="L443" s="403"/>
      <c r="N443" s="403"/>
    </row>
    <row r="444" spans="5:14" ht="12.75">
      <c r="E444" s="403"/>
      <c r="F444" s="403"/>
      <c r="H444" s="403"/>
      <c r="J444" s="403"/>
      <c r="L444" s="403"/>
      <c r="N444" s="403"/>
    </row>
    <row r="445" spans="5:14" ht="12.75">
      <c r="E445" s="403"/>
      <c r="F445" s="403"/>
      <c r="H445" s="403"/>
      <c r="J445" s="403"/>
      <c r="L445" s="403"/>
      <c r="N445" s="403"/>
    </row>
    <row r="446" spans="5:14" ht="12.75">
      <c r="E446" s="403"/>
      <c r="F446" s="403"/>
      <c r="H446" s="403"/>
      <c r="J446" s="403"/>
      <c r="L446" s="403"/>
      <c r="N446" s="403"/>
    </row>
    <row r="447" spans="5:14" ht="12.75">
      <c r="E447" s="403"/>
      <c r="F447" s="403"/>
      <c r="H447" s="403"/>
      <c r="J447" s="403"/>
      <c r="L447" s="403"/>
      <c r="N447" s="403"/>
    </row>
    <row r="448" spans="5:14" ht="12.75">
      <c r="E448" s="403"/>
      <c r="F448" s="403"/>
      <c r="H448" s="403"/>
      <c r="J448" s="403"/>
      <c r="L448" s="403"/>
      <c r="N448" s="403"/>
    </row>
  </sheetData>
  <mergeCells count="10">
    <mergeCell ref="L1:M1"/>
    <mergeCell ref="N1:O1"/>
    <mergeCell ref="E1:G1"/>
    <mergeCell ref="H1:I1"/>
    <mergeCell ref="J1:K1"/>
    <mergeCell ref="A201:C201"/>
    <mergeCell ref="A181:A182"/>
    <mergeCell ref="A194:C194"/>
    <mergeCell ref="A195:C195"/>
    <mergeCell ref="A196:C199"/>
  </mergeCells>
  <printOptions/>
  <pageMargins left="0.66" right="0.75" top="0.85" bottom="1" header="0.5" footer="0.5"/>
  <pageSetup fitToHeight="3" fitToWidth="1" horizontalDpi="600" verticalDpi="600" orientation="portrait" paperSize="5" scale="85"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F171"/>
  <sheetViews>
    <sheetView workbookViewId="0" topLeftCell="A1">
      <pane xSplit="4" ySplit="1" topLeftCell="E152" activePane="bottomRight" state="frozen"/>
      <selection pane="topLeft" activeCell="A1" sqref="A1"/>
      <selection pane="topRight" activeCell="E1" sqref="E1"/>
      <selection pane="bottomLeft" activeCell="A2" sqref="A2"/>
      <selection pane="bottomRight" activeCell="E18" sqref="E18"/>
    </sheetView>
  </sheetViews>
  <sheetFormatPr defaultColWidth="9.140625" defaultRowHeight="12.75"/>
  <cols>
    <col min="1" max="1" width="9.57421875" style="0" customWidth="1"/>
    <col min="3" max="3" width="19.57421875" style="0" customWidth="1"/>
    <col min="4" max="4" width="0.5625" style="49" customWidth="1"/>
    <col min="5" max="5" width="14.00390625" style="120" customWidth="1"/>
    <col min="6" max="6" width="0.5625" style="218" customWidth="1"/>
  </cols>
  <sheetData>
    <row r="1" spans="5:6" ht="22.5" customHeight="1">
      <c r="E1" s="107" t="s">
        <v>108</v>
      </c>
      <c r="F1" s="204"/>
    </row>
    <row r="2" spans="1:6" s="76" customFormat="1" ht="20.25" customHeight="1">
      <c r="A2" s="74" t="s">
        <v>117</v>
      </c>
      <c r="B2" s="75"/>
      <c r="C2" s="75"/>
      <c r="D2" s="71"/>
      <c r="E2" s="108"/>
      <c r="F2" s="205"/>
    </row>
    <row r="3" spans="1:6" ht="12.75">
      <c r="A3" s="53" t="s">
        <v>121</v>
      </c>
      <c r="B3" s="53"/>
      <c r="C3" s="53"/>
      <c r="D3" s="71"/>
      <c r="E3" s="109"/>
      <c r="F3" s="206"/>
    </row>
    <row r="4" spans="1:6" ht="12.75">
      <c r="A4" s="53" t="s">
        <v>120</v>
      </c>
      <c r="B4" s="53"/>
      <c r="C4" s="53"/>
      <c r="D4" s="71"/>
      <c r="E4" s="109">
        <v>10000000</v>
      </c>
      <c r="F4" s="206"/>
    </row>
    <row r="5" spans="1:6" ht="12.75">
      <c r="A5" s="53"/>
      <c r="B5" s="54" t="s">
        <v>122</v>
      </c>
      <c r="C5" s="53"/>
      <c r="D5" s="71"/>
      <c r="E5" s="109">
        <v>2000000</v>
      </c>
      <c r="F5" s="206"/>
    </row>
    <row r="6" spans="1:6" ht="12.75">
      <c r="A6" s="53"/>
      <c r="B6" s="54" t="s">
        <v>126</v>
      </c>
      <c r="C6" s="53"/>
      <c r="D6" s="71"/>
      <c r="E6" s="109"/>
      <c r="F6" s="206"/>
    </row>
    <row r="7" spans="1:6" ht="12.75">
      <c r="A7" s="53"/>
      <c r="B7" s="54" t="s">
        <v>118</v>
      </c>
      <c r="C7" s="53"/>
      <c r="D7" s="71"/>
      <c r="E7" s="109">
        <v>22000000</v>
      </c>
      <c r="F7" s="206"/>
    </row>
    <row r="8" spans="1:6" ht="12.75">
      <c r="A8" s="53"/>
      <c r="B8" s="54" t="s">
        <v>124</v>
      </c>
      <c r="C8" s="53"/>
      <c r="D8" s="71"/>
      <c r="E8" s="110">
        <f>SUM(E5:E7)</f>
        <v>24000000</v>
      </c>
      <c r="F8" s="206"/>
    </row>
    <row r="9" spans="1:6" ht="12.75">
      <c r="A9" s="53"/>
      <c r="B9" s="54" t="s">
        <v>123</v>
      </c>
      <c r="C9" s="53"/>
      <c r="D9" s="71"/>
      <c r="E9" s="109">
        <v>20000000</v>
      </c>
      <c r="F9" s="206"/>
    </row>
    <row r="10" spans="1:6" ht="12.75">
      <c r="A10" s="53" t="s">
        <v>131</v>
      </c>
      <c r="B10" s="53"/>
      <c r="C10" s="53"/>
      <c r="D10" s="71"/>
      <c r="E10" s="110">
        <f>+E8-E9</f>
        <v>4000000</v>
      </c>
      <c r="F10" s="206"/>
    </row>
    <row r="11" spans="1:6" ht="12.75">
      <c r="A11" s="53" t="s">
        <v>3</v>
      </c>
      <c r="B11" s="53"/>
      <c r="C11" s="53"/>
      <c r="D11" s="71"/>
      <c r="E11" s="110">
        <f>+E4+E3-E10</f>
        <v>6000000</v>
      </c>
      <c r="F11" s="206"/>
    </row>
    <row r="12" spans="1:6" ht="12.75">
      <c r="A12" s="53" t="s">
        <v>125</v>
      </c>
      <c r="B12" s="53"/>
      <c r="C12" s="53"/>
      <c r="D12" s="71"/>
      <c r="E12" s="109"/>
      <c r="F12" s="206"/>
    </row>
    <row r="13" spans="1:6" ht="12.75">
      <c r="A13" s="53" t="s">
        <v>128</v>
      </c>
      <c r="B13" s="53"/>
      <c r="C13" s="53"/>
      <c r="D13" s="71"/>
      <c r="E13" s="109"/>
      <c r="F13" s="206"/>
    </row>
    <row r="14" spans="1:6" ht="12.75">
      <c r="A14" s="53" t="s">
        <v>5</v>
      </c>
      <c r="B14" s="53"/>
      <c r="C14" s="53"/>
      <c r="D14" s="71"/>
      <c r="E14" s="109">
        <v>800000</v>
      </c>
      <c r="F14" s="206"/>
    </row>
    <row r="15" spans="1:6" ht="12.75">
      <c r="A15" s="53" t="s">
        <v>214</v>
      </c>
      <c r="B15" s="53"/>
      <c r="C15" s="53"/>
      <c r="D15" s="71"/>
      <c r="E15" s="109"/>
      <c r="F15" s="206"/>
    </row>
    <row r="16" spans="1:6" ht="12.75">
      <c r="A16" s="53" t="s">
        <v>215</v>
      </c>
      <c r="B16" s="53"/>
      <c r="C16" s="53"/>
      <c r="D16" s="71"/>
      <c r="E16" s="109"/>
      <c r="F16" s="206"/>
    </row>
    <row r="17" spans="1:6" ht="12.75">
      <c r="A17" s="53" t="s">
        <v>216</v>
      </c>
      <c r="B17" s="53"/>
      <c r="C17" s="53"/>
      <c r="D17" s="71"/>
      <c r="E17" s="109"/>
      <c r="F17" s="206"/>
    </row>
    <row r="18" spans="1:6" ht="12.75">
      <c r="A18" s="53" t="s">
        <v>6</v>
      </c>
      <c r="B18" s="53"/>
      <c r="C18" s="53"/>
      <c r="D18" s="71"/>
      <c r="E18" s="109">
        <v>2000000</v>
      </c>
      <c r="F18" s="206"/>
    </row>
    <row r="19" spans="1:6" ht="12.75">
      <c r="A19" s="53" t="s">
        <v>129</v>
      </c>
      <c r="B19" s="53"/>
      <c r="C19" s="53"/>
      <c r="D19" s="71"/>
      <c r="E19" s="109"/>
      <c r="F19" s="206"/>
    </row>
    <row r="20" spans="1:6" ht="12.75">
      <c r="A20" s="55" t="s">
        <v>133</v>
      </c>
      <c r="B20" s="53"/>
      <c r="C20" s="53"/>
      <c r="D20" s="71"/>
      <c r="E20" s="110">
        <f>SUM(E11:E13)-SUM(E14:E19)</f>
        <v>3200000</v>
      </c>
      <c r="F20" s="206"/>
    </row>
    <row r="21" spans="1:6" ht="12.75">
      <c r="A21" s="53" t="s">
        <v>9</v>
      </c>
      <c r="B21" s="53"/>
      <c r="C21" s="53"/>
      <c r="D21" s="71"/>
      <c r="E21" s="109">
        <v>1350000</v>
      </c>
      <c r="F21" s="206"/>
    </row>
    <row r="22" spans="1:6" ht="12.75">
      <c r="A22" s="53" t="s">
        <v>10</v>
      </c>
      <c r="B22" s="53"/>
      <c r="C22" s="53"/>
      <c r="D22" s="71"/>
      <c r="E22" s="110">
        <f>+E20-E21</f>
        <v>1850000</v>
      </c>
      <c r="F22" s="206"/>
    </row>
    <row r="23" spans="1:6" ht="12.75">
      <c r="A23" s="53" t="s">
        <v>132</v>
      </c>
      <c r="B23" s="265">
        <v>0.4</v>
      </c>
      <c r="C23" s="53"/>
      <c r="D23" s="71"/>
      <c r="E23" s="110">
        <f>+$B$23*E22</f>
        <v>740000</v>
      </c>
      <c r="F23" s="206"/>
    </row>
    <row r="24" spans="1:6" ht="12.75">
      <c r="A24" s="53" t="s">
        <v>11</v>
      </c>
      <c r="B24" s="53"/>
      <c r="C24" s="53"/>
      <c r="D24" s="71"/>
      <c r="E24" s="110">
        <f>+E22-E23</f>
        <v>1110000</v>
      </c>
      <c r="F24" s="206"/>
    </row>
    <row r="25" spans="1:6" ht="12.75">
      <c r="A25" s="53" t="s">
        <v>12</v>
      </c>
      <c r="B25" s="53"/>
      <c r="C25" s="53"/>
      <c r="D25" s="71"/>
      <c r="E25" s="109">
        <v>110000</v>
      </c>
      <c r="F25" s="206"/>
    </row>
    <row r="26" spans="1:6" ht="12.75">
      <c r="A26" s="53" t="s">
        <v>127</v>
      </c>
      <c r="B26" s="53"/>
      <c r="C26" s="53"/>
      <c r="D26" s="71"/>
      <c r="E26" s="110">
        <f>+E24-E25</f>
        <v>1000000</v>
      </c>
      <c r="F26" s="206"/>
    </row>
    <row r="27" spans="1:6" ht="12.75">
      <c r="A27" s="53" t="s">
        <v>13</v>
      </c>
      <c r="B27" s="53"/>
      <c r="C27" s="53"/>
      <c r="D27" s="71"/>
      <c r="E27" s="109">
        <v>400000</v>
      </c>
      <c r="F27" s="206"/>
    </row>
    <row r="28" spans="1:6" ht="12.75">
      <c r="A28" s="53" t="s">
        <v>130</v>
      </c>
      <c r="B28" s="53"/>
      <c r="C28" s="56">
        <v>1</v>
      </c>
      <c r="D28" s="219"/>
      <c r="E28" s="109"/>
      <c r="F28" s="206"/>
    </row>
    <row r="29" spans="1:6" ht="12.75">
      <c r="A29" s="53"/>
      <c r="B29" s="53"/>
      <c r="C29" s="56">
        <v>2</v>
      </c>
      <c r="D29" s="219"/>
      <c r="E29" s="109"/>
      <c r="F29" s="206"/>
    </row>
    <row r="30" spans="1:6" ht="12.75">
      <c r="A30" s="53"/>
      <c r="B30" s="53"/>
      <c r="C30" s="56">
        <v>3</v>
      </c>
      <c r="D30" s="219"/>
      <c r="E30" s="109"/>
      <c r="F30" s="206"/>
    </row>
    <row r="31" spans="1:6" ht="12.75">
      <c r="A31" s="53"/>
      <c r="B31" s="53"/>
      <c r="C31" s="56">
        <v>4</v>
      </c>
      <c r="D31" s="219"/>
      <c r="E31" s="111"/>
      <c r="F31" s="207"/>
    </row>
    <row r="32" spans="1:6" s="73" customFormat="1" ht="21" customHeight="1" thickBot="1">
      <c r="A32" s="72" t="s">
        <v>14</v>
      </c>
      <c r="B32" s="72"/>
      <c r="C32" s="72"/>
      <c r="D32" s="77"/>
      <c r="E32" s="112">
        <f>+E26-E27-E28-E29-E30-E31</f>
        <v>600000</v>
      </c>
      <c r="F32" s="208"/>
    </row>
    <row r="33" spans="5:6" ht="13.5" thickTop="1">
      <c r="E33" s="113"/>
      <c r="F33" s="209"/>
    </row>
    <row r="34" spans="5:6" ht="12.75">
      <c r="E34" s="113"/>
      <c r="F34" s="209"/>
    </row>
    <row r="35" spans="1:6" s="52" customFormat="1" ht="20.25" customHeight="1">
      <c r="A35" s="70" t="s">
        <v>116</v>
      </c>
      <c r="B35" s="69"/>
      <c r="C35" s="69"/>
      <c r="D35" s="49"/>
      <c r="E35" s="114"/>
      <c r="F35" s="209"/>
    </row>
    <row r="36" spans="5:6" ht="12.75">
      <c r="E36" s="113"/>
      <c r="F36" s="209"/>
    </row>
    <row r="37" spans="1:6" ht="12.75">
      <c r="A37" s="57" t="s">
        <v>15</v>
      </c>
      <c r="B37" s="50"/>
      <c r="C37" s="50"/>
      <c r="D37" s="51"/>
      <c r="E37" s="113"/>
      <c r="F37" s="209"/>
    </row>
    <row r="38" spans="1:6" ht="12.75">
      <c r="A38" s="50"/>
      <c r="B38" s="50"/>
      <c r="C38" s="50"/>
      <c r="D38" s="51"/>
      <c r="E38" s="113"/>
      <c r="F38" s="209"/>
    </row>
    <row r="39" spans="1:6" ht="13.5" thickBot="1">
      <c r="A39" s="57" t="s">
        <v>103</v>
      </c>
      <c r="B39" s="50"/>
      <c r="C39" s="50"/>
      <c r="D39" s="51"/>
      <c r="E39" s="113"/>
      <c r="F39" s="209"/>
    </row>
    <row r="40" spans="1:6" ht="12.75">
      <c r="A40" s="50" t="s">
        <v>104</v>
      </c>
      <c r="B40" s="50"/>
      <c r="C40" s="50"/>
      <c r="D40" s="51"/>
      <c r="E40" s="64"/>
      <c r="F40" s="210"/>
    </row>
    <row r="41" spans="1:6" ht="12.75">
      <c r="A41" s="50" t="s">
        <v>105</v>
      </c>
      <c r="B41" s="50"/>
      <c r="C41" s="50"/>
      <c r="D41" s="51"/>
      <c r="E41" s="65"/>
      <c r="F41" s="211"/>
    </row>
    <row r="42" spans="1:6" ht="12.75">
      <c r="A42" s="50" t="s">
        <v>106</v>
      </c>
      <c r="B42" s="50"/>
      <c r="C42" s="50"/>
      <c r="D42" s="51"/>
      <c r="E42" s="67"/>
      <c r="F42" s="212"/>
    </row>
    <row r="43" spans="1:6" ht="12.75">
      <c r="A43" s="50"/>
      <c r="B43" s="50"/>
      <c r="C43" s="50"/>
      <c r="D43" s="51"/>
      <c r="E43" s="115">
        <f>SUM(E40:E42)</f>
        <v>0</v>
      </c>
      <c r="F43" s="211"/>
    </row>
    <row r="44" spans="1:6" ht="12.75">
      <c r="A44" s="50"/>
      <c r="B44" s="50"/>
      <c r="C44" s="50"/>
      <c r="D44" s="51"/>
      <c r="E44" s="116"/>
      <c r="F44" s="213"/>
    </row>
    <row r="45" spans="1:6" ht="13.5" thickBot="1">
      <c r="A45" s="57" t="s">
        <v>31</v>
      </c>
      <c r="B45" s="50"/>
      <c r="C45" s="50"/>
      <c r="D45" s="51"/>
      <c r="E45" s="116"/>
      <c r="F45" s="213"/>
    </row>
    <row r="46" spans="1:6" ht="12.75">
      <c r="A46" s="50" t="s">
        <v>102</v>
      </c>
      <c r="B46" s="50"/>
      <c r="C46" s="50"/>
      <c r="D46" s="51"/>
      <c r="E46" s="64">
        <v>20000000</v>
      </c>
      <c r="F46" s="210"/>
    </row>
    <row r="47" spans="1:6" ht="12.75">
      <c r="A47" s="50" t="s">
        <v>45</v>
      </c>
      <c r="B47" s="50"/>
      <c r="C47" s="50"/>
      <c r="D47" s="51"/>
      <c r="E47" s="67">
        <v>9000000</v>
      </c>
      <c r="F47" s="212"/>
    </row>
    <row r="48" spans="1:6" ht="12.75">
      <c r="A48" s="50" t="s">
        <v>46</v>
      </c>
      <c r="B48" s="50"/>
      <c r="C48" s="50"/>
      <c r="D48" s="51"/>
      <c r="E48" s="115">
        <f>+E46-E47</f>
        <v>11000000</v>
      </c>
      <c r="F48" s="211"/>
    </row>
    <row r="49" spans="1:6" ht="12.75">
      <c r="A49" s="50"/>
      <c r="B49" s="50"/>
      <c r="C49" s="50"/>
      <c r="D49" s="51"/>
      <c r="E49" s="116"/>
      <c r="F49" s="213"/>
    </row>
    <row r="50" spans="1:6" ht="12.75">
      <c r="A50" s="57" t="s">
        <v>17</v>
      </c>
      <c r="B50" s="50"/>
      <c r="C50" s="50"/>
      <c r="D50" s="51"/>
      <c r="E50" s="116"/>
      <c r="F50" s="213"/>
    </row>
    <row r="51" spans="1:6" ht="12.75">
      <c r="A51" s="50" t="s">
        <v>107</v>
      </c>
      <c r="B51" s="58" t="s">
        <v>88</v>
      </c>
      <c r="C51" s="50"/>
      <c r="D51" s="51"/>
      <c r="E51" s="65"/>
      <c r="F51" s="211"/>
    </row>
    <row r="52" spans="1:6" ht="12.75">
      <c r="A52" s="50"/>
      <c r="B52" s="58" t="s">
        <v>89</v>
      </c>
      <c r="C52" s="50"/>
      <c r="D52" s="51"/>
      <c r="E52" s="115">
        <f>+E9</f>
        <v>20000000</v>
      </c>
      <c r="F52" s="66"/>
    </row>
    <row r="53" spans="1:6" ht="12.75">
      <c r="A53" s="50"/>
      <c r="B53" s="58" t="s">
        <v>90</v>
      </c>
      <c r="C53" s="50"/>
      <c r="D53" s="51"/>
      <c r="E53" s="65"/>
      <c r="F53" s="211"/>
    </row>
    <row r="54" spans="1:6" ht="12.75">
      <c r="A54" s="50" t="s">
        <v>21</v>
      </c>
      <c r="B54" s="50"/>
      <c r="C54" s="50"/>
      <c r="D54" s="51"/>
      <c r="E54" s="65">
        <v>1000000</v>
      </c>
      <c r="F54" s="211"/>
    </row>
    <row r="55" spans="1:6" ht="12.75">
      <c r="A55" s="50" t="s">
        <v>91</v>
      </c>
      <c r="B55" s="50"/>
      <c r="C55" s="50"/>
      <c r="D55" s="51"/>
      <c r="E55" s="65"/>
      <c r="F55" s="211"/>
    </row>
    <row r="56" spans="1:6" ht="12.75">
      <c r="A56" s="50" t="s">
        <v>92</v>
      </c>
      <c r="B56" s="50"/>
      <c r="C56" s="50"/>
      <c r="D56" s="51"/>
      <c r="E56" s="65"/>
      <c r="F56" s="211"/>
    </row>
    <row r="57" spans="1:6" ht="12.75">
      <c r="A57" s="50" t="s">
        <v>95</v>
      </c>
      <c r="B57" s="50"/>
      <c r="C57" s="50"/>
      <c r="D57" s="51"/>
      <c r="E57" s="65"/>
      <c r="F57" s="211"/>
    </row>
    <row r="58" spans="1:6" ht="12.75">
      <c r="A58" s="50" t="s">
        <v>25</v>
      </c>
      <c r="B58" s="50"/>
      <c r="C58" s="50"/>
      <c r="D58" s="51"/>
      <c r="E58" s="65">
        <v>8000000</v>
      </c>
      <c r="F58" s="211"/>
    </row>
    <row r="59" spans="1:6" ht="12.75">
      <c r="A59" s="50" t="s">
        <v>27</v>
      </c>
      <c r="B59" s="50"/>
      <c r="C59" s="50"/>
      <c r="D59" s="51"/>
      <c r="E59" s="65">
        <v>1000000</v>
      </c>
      <c r="F59" s="211"/>
    </row>
    <row r="60" spans="1:6" ht="12.75">
      <c r="A60" s="50" t="s">
        <v>93</v>
      </c>
      <c r="B60" s="50"/>
      <c r="C60" s="50"/>
      <c r="D60" s="51"/>
      <c r="E60" s="65">
        <v>9000000</v>
      </c>
      <c r="F60" s="211"/>
    </row>
    <row r="61" spans="1:6" ht="12.75">
      <c r="A61" s="50" t="s">
        <v>94</v>
      </c>
      <c r="B61" s="50"/>
      <c r="C61" s="50"/>
      <c r="D61" s="51"/>
      <c r="E61" s="65"/>
      <c r="F61" s="211"/>
    </row>
    <row r="62" spans="1:6" ht="12.75">
      <c r="A62" s="50" t="s">
        <v>28</v>
      </c>
      <c r="B62" s="50"/>
      <c r="C62" s="50"/>
      <c r="D62" s="51"/>
      <c r="E62" s="115">
        <f>SUM(E51:E61)</f>
        <v>39000000</v>
      </c>
      <c r="F62" s="211"/>
    </row>
    <row r="63" spans="1:6" ht="12.75">
      <c r="A63" s="50"/>
      <c r="B63" s="50"/>
      <c r="C63" s="50"/>
      <c r="D63" s="51"/>
      <c r="E63" s="116"/>
      <c r="F63" s="213"/>
    </row>
    <row r="64" spans="1:6" ht="13.5" thickBot="1">
      <c r="A64" s="57" t="s">
        <v>18</v>
      </c>
      <c r="B64" s="50"/>
      <c r="C64" s="50"/>
      <c r="D64" s="51"/>
      <c r="E64" s="116"/>
      <c r="F64" s="213"/>
    </row>
    <row r="65" spans="1:6" ht="12.75">
      <c r="A65" s="50" t="s">
        <v>20</v>
      </c>
      <c r="B65" s="50"/>
      <c r="C65" s="50"/>
      <c r="D65" s="51"/>
      <c r="E65" s="64">
        <v>12000000</v>
      </c>
      <c r="F65" s="210"/>
    </row>
    <row r="66" spans="1:6" ht="12.75">
      <c r="A66" s="50" t="s">
        <v>22</v>
      </c>
      <c r="B66" s="50"/>
      <c r="C66" s="50"/>
      <c r="D66" s="51"/>
      <c r="E66" s="65">
        <v>5000000</v>
      </c>
      <c r="F66" s="211"/>
    </row>
    <row r="67" spans="1:6" ht="12.75">
      <c r="A67" s="50" t="s">
        <v>97</v>
      </c>
      <c r="B67" s="50"/>
      <c r="C67" s="50"/>
      <c r="D67" s="51"/>
      <c r="E67" s="65"/>
      <c r="F67" s="211"/>
    </row>
    <row r="68" spans="1:6" ht="12.75">
      <c r="A68" s="50" t="s">
        <v>98</v>
      </c>
      <c r="B68" s="50"/>
      <c r="C68" s="50"/>
      <c r="D68" s="51"/>
      <c r="E68" s="65"/>
      <c r="F68" s="211"/>
    </row>
    <row r="69" spans="1:6" ht="12.75">
      <c r="A69" s="50" t="s">
        <v>99</v>
      </c>
      <c r="B69" s="50"/>
      <c r="C69" s="50"/>
      <c r="D69" s="51"/>
      <c r="E69" s="65"/>
      <c r="F69" s="211"/>
    </row>
    <row r="70" spans="1:6" ht="12.75">
      <c r="A70" s="50" t="s">
        <v>100</v>
      </c>
      <c r="B70" s="50"/>
      <c r="C70" s="50"/>
      <c r="D70" s="51"/>
      <c r="E70" s="65"/>
      <c r="F70" s="211"/>
    </row>
    <row r="71" spans="1:6" ht="12.75">
      <c r="A71" s="50" t="s">
        <v>96</v>
      </c>
      <c r="B71" s="50"/>
      <c r="C71" s="50"/>
      <c r="D71" s="51"/>
      <c r="E71" s="65"/>
      <c r="F71" s="211"/>
    </row>
    <row r="72" spans="1:6" ht="12.75">
      <c r="A72" s="50" t="s">
        <v>24</v>
      </c>
      <c r="B72" s="50"/>
      <c r="C72" s="50"/>
      <c r="D72" s="51"/>
      <c r="E72" s="65">
        <v>3000000</v>
      </c>
      <c r="F72" s="211"/>
    </row>
    <row r="73" spans="1:6" ht="12.75">
      <c r="A73" s="50" t="s">
        <v>101</v>
      </c>
      <c r="B73" s="50"/>
      <c r="C73" s="50"/>
      <c r="D73" s="51"/>
      <c r="E73" s="67"/>
      <c r="F73" s="212"/>
    </row>
    <row r="74" spans="1:6" ht="13.5" thickBot="1">
      <c r="A74" s="50" t="s">
        <v>213</v>
      </c>
      <c r="B74" s="50"/>
      <c r="C74" s="50"/>
      <c r="D74" s="51"/>
      <c r="E74" s="68"/>
      <c r="F74" s="214"/>
    </row>
    <row r="75" spans="1:6" ht="12.75">
      <c r="A75" s="50" t="s">
        <v>26</v>
      </c>
      <c r="B75" s="50"/>
      <c r="C75" s="50"/>
      <c r="D75" s="51"/>
      <c r="E75" s="117">
        <f>SUM(E65:E74)</f>
        <v>20000000</v>
      </c>
      <c r="F75" s="215"/>
    </row>
    <row r="76" spans="1:6" ht="12.75">
      <c r="A76" s="50"/>
      <c r="B76" s="50"/>
      <c r="C76" s="50"/>
      <c r="D76" s="51"/>
      <c r="E76" s="116"/>
      <c r="F76" s="213"/>
    </row>
    <row r="77" spans="1:6" ht="12.75">
      <c r="A77" s="50" t="s">
        <v>47</v>
      </c>
      <c r="B77" s="50"/>
      <c r="C77" s="50"/>
      <c r="D77" s="51"/>
      <c r="E77" s="115">
        <f>+E62-E75</f>
        <v>19000000</v>
      </c>
      <c r="F77" s="211"/>
    </row>
    <row r="78" spans="1:6" ht="12.75">
      <c r="A78" s="57"/>
      <c r="B78" s="50"/>
      <c r="C78" s="50"/>
      <c r="D78" s="51"/>
      <c r="E78" s="113"/>
      <c r="F78" s="209"/>
    </row>
    <row r="79" spans="1:6" ht="24" customHeight="1" thickBot="1">
      <c r="A79" s="59" t="s">
        <v>48</v>
      </c>
      <c r="B79" s="59"/>
      <c r="C79" s="59"/>
      <c r="D79" s="63"/>
      <c r="E79" s="118">
        <f>+E77+E48</f>
        <v>30000000</v>
      </c>
      <c r="F79" s="216"/>
    </row>
    <row r="80" spans="1:6" ht="13.5" thickTop="1">
      <c r="A80" s="50"/>
      <c r="B80" s="50"/>
      <c r="C80" s="50"/>
      <c r="D80" s="51"/>
      <c r="E80" s="113"/>
      <c r="F80" s="209"/>
    </row>
    <row r="81" spans="1:6" ht="12.75">
      <c r="A81" s="50"/>
      <c r="B81" s="50"/>
      <c r="C81" s="50"/>
      <c r="D81" s="51"/>
      <c r="E81" s="113"/>
      <c r="F81" s="209"/>
    </row>
    <row r="82" spans="1:6" ht="12.75">
      <c r="A82" s="50"/>
      <c r="B82" s="50"/>
      <c r="C82" s="50"/>
      <c r="D82" s="51"/>
      <c r="E82" s="119"/>
      <c r="F82" s="217"/>
    </row>
    <row r="83" spans="1:6" ht="12.75">
      <c r="A83" s="57" t="s">
        <v>42</v>
      </c>
      <c r="B83" s="50"/>
      <c r="C83" s="50"/>
      <c r="D83" s="51"/>
      <c r="E83" s="113"/>
      <c r="F83" s="209"/>
    </row>
    <row r="84" spans="1:6" ht="12.75">
      <c r="A84" s="50"/>
      <c r="B84" s="50"/>
      <c r="C84" s="50"/>
      <c r="D84" s="51"/>
      <c r="E84" s="113"/>
      <c r="F84" s="209"/>
    </row>
    <row r="85" spans="1:6" ht="13.5" thickBot="1">
      <c r="A85" s="57" t="s">
        <v>35</v>
      </c>
      <c r="B85" s="50"/>
      <c r="C85" s="50"/>
      <c r="D85" s="51"/>
      <c r="E85" s="113"/>
      <c r="F85" s="209"/>
    </row>
    <row r="86" spans="1:6" ht="12.75">
      <c r="A86" s="50" t="s">
        <v>113</v>
      </c>
      <c r="B86" s="50"/>
      <c r="C86" s="50"/>
      <c r="D86" s="51"/>
      <c r="E86" s="64">
        <v>1000000</v>
      </c>
      <c r="F86" s="210"/>
    </row>
    <row r="87" spans="1:6" ht="12.75">
      <c r="A87" s="50" t="s">
        <v>37</v>
      </c>
      <c r="B87" s="50"/>
      <c r="C87" s="50"/>
      <c r="D87" s="51"/>
      <c r="E87" s="65">
        <v>3000000</v>
      </c>
      <c r="F87" s="211"/>
    </row>
    <row r="88" spans="1:6" ht="12.75">
      <c r="A88" s="50" t="s">
        <v>81</v>
      </c>
      <c r="B88" s="50"/>
      <c r="C88" s="50"/>
      <c r="D88" s="51"/>
      <c r="E88" s="65"/>
      <c r="F88" s="211"/>
    </row>
    <row r="89" spans="1:6" ht="12.75">
      <c r="A89" s="50" t="s">
        <v>82</v>
      </c>
      <c r="B89" s="50"/>
      <c r="C89" s="50"/>
      <c r="D89" s="51"/>
      <c r="E89" s="65"/>
      <c r="F89" s="211"/>
    </row>
    <row r="90" spans="1:6" ht="12.75">
      <c r="A90" s="50" t="s">
        <v>83</v>
      </c>
      <c r="B90" s="50"/>
      <c r="C90" s="50"/>
      <c r="D90" s="51"/>
      <c r="E90" s="65"/>
      <c r="F90" s="211"/>
    </row>
    <row r="91" spans="1:6" ht="12.75">
      <c r="A91" s="50" t="s">
        <v>84</v>
      </c>
      <c r="B91" s="50"/>
      <c r="C91" s="50"/>
      <c r="D91" s="51"/>
      <c r="E91" s="65"/>
      <c r="F91" s="211"/>
    </row>
    <row r="92" spans="1:6" ht="12.75">
      <c r="A92" s="50" t="s">
        <v>85</v>
      </c>
      <c r="B92" s="50"/>
      <c r="C92" s="50"/>
      <c r="D92" s="51"/>
      <c r="E92" s="65"/>
      <c r="F92" s="211"/>
    </row>
    <row r="93" spans="1:6" ht="12.75">
      <c r="A93" s="50" t="s">
        <v>196</v>
      </c>
      <c r="B93" s="50"/>
      <c r="C93" s="103" t="s">
        <v>199</v>
      </c>
      <c r="D93" s="220"/>
      <c r="E93" s="67">
        <v>4400000</v>
      </c>
      <c r="F93" s="212"/>
    </row>
    <row r="94" spans="1:6" ht="12.75">
      <c r="A94" s="50"/>
      <c r="B94" s="50"/>
      <c r="C94" s="103" t="s">
        <v>197</v>
      </c>
      <c r="D94" s="220"/>
      <c r="E94" s="104">
        <f>+E32</f>
        <v>600000</v>
      </c>
      <c r="F94" s="212"/>
    </row>
    <row r="95" spans="1:6" ht="12.75">
      <c r="A95" s="50"/>
      <c r="B95" s="50"/>
      <c r="C95" s="103" t="s">
        <v>198</v>
      </c>
      <c r="D95" s="220"/>
      <c r="E95" s="104">
        <f>+E94+E93</f>
        <v>5000000</v>
      </c>
      <c r="F95" s="212"/>
    </row>
    <row r="96" spans="1:6" ht="12.75">
      <c r="A96" s="50" t="s">
        <v>39</v>
      </c>
      <c r="B96" s="50"/>
      <c r="C96" s="50"/>
      <c r="D96" s="51"/>
      <c r="E96" s="115">
        <f>SUM(E86:E92)+E95</f>
        <v>9000000</v>
      </c>
      <c r="F96" s="211"/>
    </row>
    <row r="97" spans="1:6" ht="12.75">
      <c r="A97" s="50"/>
      <c r="B97" s="50"/>
      <c r="C97" s="50"/>
      <c r="D97" s="51"/>
      <c r="E97" s="116"/>
      <c r="F97" s="213"/>
    </row>
    <row r="98" spans="1:6" ht="12.75">
      <c r="A98" s="57" t="s">
        <v>114</v>
      </c>
      <c r="B98" s="50"/>
      <c r="C98" s="50"/>
      <c r="D98" s="51"/>
      <c r="E98" s="116"/>
      <c r="F98" s="213"/>
    </row>
    <row r="99" spans="1:6" ht="12.75">
      <c r="A99" s="50" t="s">
        <v>30</v>
      </c>
      <c r="B99" s="50"/>
      <c r="C99" s="50"/>
      <c r="D99" s="51"/>
      <c r="E99" s="65">
        <v>20000000</v>
      </c>
      <c r="F99" s="211"/>
    </row>
    <row r="100" spans="1:6" ht="12.75">
      <c r="A100" s="50" t="s">
        <v>86</v>
      </c>
      <c r="B100" s="50"/>
      <c r="C100" s="50"/>
      <c r="D100" s="51"/>
      <c r="E100" s="65"/>
      <c r="F100" s="211"/>
    </row>
    <row r="101" spans="1:6" ht="12.75">
      <c r="A101" s="60" t="s">
        <v>87</v>
      </c>
      <c r="B101" s="61">
        <v>1</v>
      </c>
      <c r="C101" s="50"/>
      <c r="D101" s="51"/>
      <c r="E101" s="65"/>
      <c r="F101" s="211"/>
    </row>
    <row r="102" spans="1:6" ht="12.75">
      <c r="A102" s="50"/>
      <c r="B102" s="61">
        <v>2</v>
      </c>
      <c r="C102" s="50"/>
      <c r="D102" s="51"/>
      <c r="E102" s="65"/>
      <c r="F102" s="211"/>
    </row>
    <row r="103" spans="1:6" ht="12.75">
      <c r="A103" s="50"/>
      <c r="B103" s="62">
        <v>3</v>
      </c>
      <c r="C103" s="50"/>
      <c r="D103" s="51"/>
      <c r="E103" s="65"/>
      <c r="F103" s="211"/>
    </row>
    <row r="104" spans="1:6" ht="12.75">
      <c r="A104" s="50"/>
      <c r="B104" s="62">
        <v>4</v>
      </c>
      <c r="C104" s="50"/>
      <c r="D104" s="51"/>
      <c r="E104" s="65"/>
      <c r="F104" s="211"/>
    </row>
    <row r="105" spans="1:6" ht="12.75">
      <c r="A105" s="50"/>
      <c r="B105" s="62">
        <v>5</v>
      </c>
      <c r="C105" s="50"/>
      <c r="D105" s="51"/>
      <c r="E105" s="65"/>
      <c r="F105" s="211"/>
    </row>
    <row r="106" spans="1:6" ht="12.75">
      <c r="A106" s="50"/>
      <c r="B106" s="62">
        <v>6</v>
      </c>
      <c r="C106" s="50"/>
      <c r="D106" s="51"/>
      <c r="E106" s="65"/>
      <c r="F106" s="211"/>
    </row>
    <row r="107" spans="1:6" ht="12.75">
      <c r="A107" s="50" t="s">
        <v>32</v>
      </c>
      <c r="B107" s="50"/>
      <c r="C107" s="50"/>
      <c r="D107" s="51"/>
      <c r="E107" s="65">
        <v>1000000</v>
      </c>
      <c r="F107" s="211"/>
    </row>
    <row r="108" spans="1:6" ht="12.75">
      <c r="A108" s="50" t="s">
        <v>115</v>
      </c>
      <c r="B108" s="50"/>
      <c r="C108" s="50"/>
      <c r="D108" s="51"/>
      <c r="E108" s="115">
        <f>SUM(E99:E107)</f>
        <v>21000000</v>
      </c>
      <c r="F108" s="211"/>
    </row>
    <row r="109" spans="5:6" ht="12.75">
      <c r="E109" s="116"/>
      <c r="F109" s="213"/>
    </row>
    <row r="110" spans="5:6" ht="12.75">
      <c r="E110" s="116"/>
      <c r="F110" s="213"/>
    </row>
    <row r="111" spans="1:6" ht="21" customHeight="1" thickBot="1">
      <c r="A111" s="59" t="s">
        <v>49</v>
      </c>
      <c r="B111" s="59"/>
      <c r="C111" s="59"/>
      <c r="D111" s="63"/>
      <c r="E111" s="118">
        <f>+E108+E96</f>
        <v>30000000</v>
      </c>
      <c r="F111" s="216"/>
    </row>
    <row r="112" ht="13.5" thickTop="1"/>
    <row r="115" spans="1:5" ht="18">
      <c r="A115" s="238" t="s">
        <v>210</v>
      </c>
      <c r="B115" s="236"/>
      <c r="C115" s="236"/>
      <c r="E115" s="237"/>
    </row>
    <row r="116" spans="1:2" ht="12.75">
      <c r="A116" s="239"/>
      <c r="B116" s="240"/>
    </row>
    <row r="117" spans="1:5" ht="12.75">
      <c r="A117" s="241" t="s">
        <v>51</v>
      </c>
      <c r="B117" s="242"/>
      <c r="C117" s="242"/>
      <c r="E117" s="243"/>
    </row>
    <row r="118" spans="1:5" ht="12.75">
      <c r="A118" s="242" t="s">
        <v>52</v>
      </c>
      <c r="B118" s="242"/>
      <c r="C118" s="242"/>
      <c r="E118" s="250">
        <v>19980000</v>
      </c>
    </row>
    <row r="119" spans="1:5" ht="12.75">
      <c r="A119" s="242" t="s">
        <v>53</v>
      </c>
      <c r="B119" s="242"/>
      <c r="C119" s="242"/>
      <c r="E119" s="250">
        <v>-9000000</v>
      </c>
    </row>
    <row r="120" spans="1:5" ht="12.75">
      <c r="A120" s="242" t="s">
        <v>54</v>
      </c>
      <c r="B120" s="242"/>
      <c r="C120" s="242"/>
      <c r="E120" s="250">
        <v>-800000</v>
      </c>
    </row>
    <row r="121" spans="1:5" ht="12.75">
      <c r="A121" s="242" t="s">
        <v>55</v>
      </c>
      <c r="B121" s="242"/>
      <c r="C121" s="242"/>
      <c r="E121" s="250">
        <v>-1350000</v>
      </c>
    </row>
    <row r="122" spans="1:5" ht="12.75">
      <c r="A122" s="242" t="s">
        <v>56</v>
      </c>
      <c r="B122" s="242"/>
      <c r="C122" s="242"/>
      <c r="E122" s="250">
        <v>-740000</v>
      </c>
    </row>
    <row r="123" spans="1:5" ht="12.75">
      <c r="A123" s="242" t="s">
        <v>57</v>
      </c>
      <c r="B123" s="242"/>
      <c r="C123" s="242"/>
      <c r="E123" s="251">
        <f>SUM(E118:E122)</f>
        <v>8090000</v>
      </c>
    </row>
    <row r="124" spans="1:5" ht="12.75">
      <c r="A124" s="242"/>
      <c r="B124" s="242"/>
      <c r="C124" s="242"/>
      <c r="E124" s="243"/>
    </row>
    <row r="125" spans="1:5" ht="12.75">
      <c r="A125" s="241" t="s">
        <v>58</v>
      </c>
      <c r="B125" s="242"/>
      <c r="C125" s="242"/>
      <c r="E125" s="243"/>
    </row>
    <row r="126" spans="1:5" ht="12.75">
      <c r="A126" s="242" t="s">
        <v>59</v>
      </c>
      <c r="B126" s="242"/>
      <c r="C126" s="242"/>
      <c r="E126" s="250">
        <v>1465000</v>
      </c>
    </row>
    <row r="127" spans="1:5" ht="12.75">
      <c r="A127" s="242" t="s">
        <v>60</v>
      </c>
      <c r="B127" s="242"/>
      <c r="C127" s="242"/>
      <c r="E127" s="250">
        <v>-374000</v>
      </c>
    </row>
    <row r="128" spans="1:5" ht="12.75">
      <c r="A128" s="242" t="s">
        <v>61</v>
      </c>
      <c r="B128" s="242"/>
      <c r="C128" s="242"/>
      <c r="E128" s="251">
        <f>SUM(E126:E127)</f>
        <v>1091000</v>
      </c>
    </row>
    <row r="129" spans="1:5" ht="12.75">
      <c r="A129" s="242"/>
      <c r="B129" s="242"/>
      <c r="C129" s="242"/>
      <c r="E129" s="243"/>
    </row>
    <row r="130" spans="1:5" ht="12.75">
      <c r="A130" s="241" t="s">
        <v>62</v>
      </c>
      <c r="B130" s="242"/>
      <c r="C130" s="242"/>
      <c r="E130" s="243"/>
    </row>
    <row r="131" spans="1:5" ht="12.75">
      <c r="A131" s="242" t="s">
        <v>63</v>
      </c>
      <c r="B131" s="242"/>
      <c r="C131" s="242"/>
      <c r="E131" s="250">
        <v>600000</v>
      </c>
    </row>
    <row r="132" spans="1:5" ht="12.75">
      <c r="A132" s="242" t="s">
        <v>64</v>
      </c>
      <c r="B132" s="242"/>
      <c r="C132" s="242"/>
      <c r="E132" s="250">
        <v>30000</v>
      </c>
    </row>
    <row r="133" spans="1:5" ht="12.75">
      <c r="A133" s="242" t="s">
        <v>65</v>
      </c>
      <c r="B133" s="242"/>
      <c r="C133" s="242"/>
      <c r="E133" s="250">
        <v>-510000</v>
      </c>
    </row>
    <row r="134" spans="1:5" ht="12.75">
      <c r="A134" s="242" t="s">
        <v>66</v>
      </c>
      <c r="B134" s="242"/>
      <c r="C134" s="242"/>
      <c r="E134" s="251">
        <f>SUM(E131:E133)</f>
        <v>120000</v>
      </c>
    </row>
    <row r="135" spans="1:5" ht="12.75">
      <c r="A135" s="242" t="s">
        <v>67</v>
      </c>
      <c r="B135" s="242"/>
      <c r="C135" s="242"/>
      <c r="E135" s="252">
        <f>+E134+E128+E123</f>
        <v>9301000</v>
      </c>
    </row>
    <row r="136" spans="1:5" ht="12.75">
      <c r="A136" s="242" t="s">
        <v>68</v>
      </c>
      <c r="B136" s="242"/>
      <c r="C136" s="242"/>
      <c r="E136" s="250">
        <v>-301000</v>
      </c>
    </row>
    <row r="137" spans="1:5" ht="16.5" thickBot="1">
      <c r="A137" s="257" t="s">
        <v>69</v>
      </c>
      <c r="B137" s="258"/>
      <c r="C137" s="258"/>
      <c r="E137" s="259">
        <f>+E136+E135</f>
        <v>9000000</v>
      </c>
    </row>
    <row r="138" spans="1:5" ht="13.5" thickTop="1">
      <c r="A138" s="242"/>
      <c r="B138" s="242"/>
      <c r="C138" s="242"/>
      <c r="E138" s="243"/>
    </row>
    <row r="139" spans="1:5" ht="12.75">
      <c r="A139" s="241"/>
      <c r="B139" s="242"/>
      <c r="C139" s="242"/>
      <c r="E139" s="243"/>
    </row>
    <row r="140" spans="1:5" ht="15">
      <c r="A140" s="241" t="s">
        <v>70</v>
      </c>
      <c r="B140" s="245"/>
      <c r="C140" s="245"/>
      <c r="E140" s="253"/>
    </row>
    <row r="141" spans="1:5" ht="15">
      <c r="A141" s="246">
        <v>1</v>
      </c>
      <c r="B141" s="245"/>
      <c r="C141" s="245"/>
      <c r="E141" s="253"/>
    </row>
    <row r="142" spans="1:5" ht="15">
      <c r="A142" s="247" t="s">
        <v>71</v>
      </c>
      <c r="B142" s="242"/>
      <c r="C142" s="245"/>
      <c r="E142" s="253"/>
    </row>
    <row r="143" spans="1:5" ht="15">
      <c r="A143" s="244"/>
      <c r="B143" s="245"/>
      <c r="C143" s="245"/>
      <c r="E143" s="253"/>
    </row>
    <row r="144" spans="1:5" ht="12.75">
      <c r="A144" s="242" t="s">
        <v>72</v>
      </c>
      <c r="B144" s="242"/>
      <c r="C144" s="242"/>
      <c r="E144" s="252">
        <f>+E24</f>
        <v>1110000</v>
      </c>
    </row>
    <row r="145" spans="1:5" ht="12.75">
      <c r="A145" s="242"/>
      <c r="B145" s="242"/>
      <c r="C145" s="242"/>
      <c r="E145" s="254"/>
    </row>
    <row r="146" spans="1:5" ht="12.75">
      <c r="A146" s="242" t="s">
        <v>73</v>
      </c>
      <c r="B146" s="242"/>
      <c r="C146" s="242"/>
      <c r="E146" s="254"/>
    </row>
    <row r="147" spans="1:5" ht="12.75">
      <c r="A147" s="242"/>
      <c r="B147" s="242" t="s">
        <v>211</v>
      </c>
      <c r="C147" s="242"/>
      <c r="E147" s="262">
        <f>+E18</f>
        <v>2000000</v>
      </c>
    </row>
    <row r="148" spans="1:5" ht="12.75">
      <c r="A148" s="242"/>
      <c r="B148" s="242" t="s">
        <v>212</v>
      </c>
      <c r="C148" s="242"/>
      <c r="E148" s="262">
        <f>+E19</f>
        <v>0</v>
      </c>
    </row>
    <row r="149" spans="1:6" ht="12.75">
      <c r="A149" s="242"/>
      <c r="B149" s="242"/>
      <c r="C149" s="242"/>
      <c r="E149" s="248">
        <f>SUM(E144:E148)</f>
        <v>3110000</v>
      </c>
      <c r="F149" s="261"/>
    </row>
    <row r="150" spans="1:5" ht="12.75">
      <c r="A150" s="242" t="s">
        <v>75</v>
      </c>
      <c r="B150" s="242"/>
      <c r="C150" s="242"/>
      <c r="E150" s="254"/>
    </row>
    <row r="151" spans="1:5" ht="12.75">
      <c r="A151" s="242"/>
      <c r="B151" s="244" t="s">
        <v>107</v>
      </c>
      <c r="C151" s="249" t="s">
        <v>88</v>
      </c>
      <c r="E151" s="256"/>
    </row>
    <row r="152" spans="1:5" ht="12.75">
      <c r="A152" s="242"/>
      <c r="B152" s="244"/>
      <c r="C152" s="249" t="s">
        <v>89</v>
      </c>
      <c r="E152" s="256">
        <v>-18000000</v>
      </c>
    </row>
    <row r="153" spans="1:5" ht="12.75">
      <c r="A153" s="242"/>
      <c r="B153" s="244"/>
      <c r="C153" s="249" t="s">
        <v>90</v>
      </c>
      <c r="E153" s="256"/>
    </row>
    <row r="154" spans="1:5" ht="12.75">
      <c r="A154" s="242"/>
      <c r="B154" s="244" t="s">
        <v>21</v>
      </c>
      <c r="C154" s="244"/>
      <c r="E154" s="256">
        <v>1000000</v>
      </c>
    </row>
    <row r="155" spans="1:5" ht="12.75">
      <c r="A155" s="242"/>
      <c r="B155" s="244" t="s">
        <v>91</v>
      </c>
      <c r="C155" s="244"/>
      <c r="E155" s="256"/>
    </row>
    <row r="156" spans="1:5" ht="12.75">
      <c r="A156" s="242"/>
      <c r="B156" s="244" t="s">
        <v>92</v>
      </c>
      <c r="C156" s="244"/>
      <c r="E156" s="256"/>
    </row>
    <row r="157" spans="1:5" ht="12.75">
      <c r="A157" s="242"/>
      <c r="B157" s="244" t="s">
        <v>95</v>
      </c>
      <c r="C157" s="244"/>
      <c r="E157" s="256"/>
    </row>
    <row r="158" spans="1:5" ht="12.75">
      <c r="A158" s="242"/>
      <c r="B158" s="244" t="s">
        <v>25</v>
      </c>
      <c r="C158" s="244"/>
      <c r="E158" s="256"/>
    </row>
    <row r="159" spans="1:5" ht="12.75">
      <c r="A159" s="242"/>
      <c r="B159" s="244" t="s">
        <v>27</v>
      </c>
      <c r="C159" s="244"/>
      <c r="E159" s="256">
        <v>3480000</v>
      </c>
    </row>
    <row r="160" spans="1:5" ht="12.75">
      <c r="A160" s="242"/>
      <c r="B160" s="242"/>
      <c r="C160" s="242"/>
      <c r="E160" s="254"/>
    </row>
    <row r="161" spans="1:5" ht="12.75">
      <c r="A161" s="242" t="s">
        <v>79</v>
      </c>
      <c r="B161" s="242"/>
      <c r="C161" s="242"/>
      <c r="E161" s="254"/>
    </row>
    <row r="162" spans="1:5" ht="12.75">
      <c r="A162" s="242"/>
      <c r="B162" s="244" t="s">
        <v>20</v>
      </c>
      <c r="C162" s="50"/>
      <c r="E162" s="250">
        <v>11800000</v>
      </c>
    </row>
    <row r="163" spans="1:5" ht="12.75">
      <c r="A163" s="242"/>
      <c r="B163" s="244" t="s">
        <v>22</v>
      </c>
      <c r="C163" s="50"/>
      <c r="E163" s="250">
        <v>4700000</v>
      </c>
    </row>
    <row r="164" spans="1:5" ht="12.75">
      <c r="A164" s="242"/>
      <c r="B164" s="244" t="s">
        <v>97</v>
      </c>
      <c r="C164" s="50"/>
      <c r="E164" s="250"/>
    </row>
    <row r="165" spans="1:5" ht="12.75">
      <c r="A165" s="242"/>
      <c r="B165" s="244" t="s">
        <v>98</v>
      </c>
      <c r="C165" s="50"/>
      <c r="E165" s="250"/>
    </row>
    <row r="166" spans="1:5" ht="12.75">
      <c r="A166" s="242"/>
      <c r="B166" s="244" t="s">
        <v>99</v>
      </c>
      <c r="C166" s="50"/>
      <c r="E166" s="250"/>
    </row>
    <row r="167" spans="1:5" ht="12.75">
      <c r="A167" s="242"/>
      <c r="B167" s="244" t="s">
        <v>101</v>
      </c>
      <c r="C167" s="50"/>
      <c r="E167" s="260"/>
    </row>
    <row r="168" spans="1:5" ht="12.75">
      <c r="A168" s="242"/>
      <c r="B168" s="244" t="s">
        <v>96</v>
      </c>
      <c r="C168" s="50"/>
      <c r="E168" s="260"/>
    </row>
    <row r="169" spans="1:5" ht="12.75">
      <c r="A169" s="242"/>
      <c r="B169" s="244" t="s">
        <v>24</v>
      </c>
      <c r="C169" s="50"/>
      <c r="E169" s="250">
        <v>2000000</v>
      </c>
    </row>
    <row r="170" spans="1:5" ht="12.75">
      <c r="A170" s="242"/>
      <c r="B170" s="244"/>
      <c r="C170" s="50"/>
      <c r="E170" s="254"/>
    </row>
    <row r="171" spans="1:5" ht="13.5" thickBot="1">
      <c r="A171" s="241" t="s">
        <v>57</v>
      </c>
      <c r="B171" s="20"/>
      <c r="C171" s="57"/>
      <c r="E171" s="255">
        <f>SUM(E149:E170)</f>
        <v>8090000</v>
      </c>
    </row>
    <row r="172" ht="13.5" thickTop="1"/>
  </sheetData>
  <conditionalFormatting sqref="E118:E123 E126:E128 E131:E137 E144:E171">
    <cfRule type="cellIs" priority="1" dxfId="0" operator="lessThan" stopIfTrue="1">
      <formula>0</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Rohan Chambers</dc:creator>
  <cp:keywords/>
  <dc:description/>
  <cp:lastModifiedBy>Rohan Chambers</cp:lastModifiedBy>
  <cp:lastPrinted>2002-05-31T20:44:13Z</cp:lastPrinted>
  <dcterms:created xsi:type="dcterms:W3CDTF">2001-06-24T20:14:22Z</dcterms:created>
  <dcterms:modified xsi:type="dcterms:W3CDTF">2002-06-15T21:13:24Z</dcterms:modified>
  <cp:category/>
  <cp:version/>
  <cp:contentType/>
  <cp:contentStatus/>
</cp:coreProperties>
</file>